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730" windowWidth="9045" windowHeight="6960" activeTab="2"/>
  </bookViews>
  <sheets>
    <sheet name="CPI for Feb. 2018" sheetId="1" r:id="rId1"/>
    <sheet name="CPI by Months" sheetId="2" r:id="rId2"/>
    <sheet name="CPI by Governorates" sheetId="3" r:id="rId3"/>
  </sheets>
  <definedNames>
    <definedName name="_xlnm.Print_Area" localSheetId="0">'CPI for Feb. 2018'!$A$1:$BC$49</definedName>
  </definedNames>
  <calcPr calcMode="manual" fullCalcOnLoad="1"/>
</workbook>
</file>

<file path=xl/sharedStrings.xml><?xml version="1.0" encoding="utf-8"?>
<sst xmlns="http://schemas.openxmlformats.org/spreadsheetml/2006/main" count="595" uniqueCount="157">
  <si>
    <t>Cereals and their products</t>
  </si>
  <si>
    <t>Health</t>
  </si>
  <si>
    <t>Communications</t>
  </si>
  <si>
    <t>Education</t>
  </si>
  <si>
    <t xml:space="preserve">Clothes  </t>
  </si>
  <si>
    <t>01</t>
  </si>
  <si>
    <t>02</t>
  </si>
  <si>
    <t>03</t>
  </si>
  <si>
    <t>04</t>
  </si>
  <si>
    <t>05</t>
  </si>
  <si>
    <t>06</t>
  </si>
  <si>
    <t>07</t>
  </si>
  <si>
    <t>08</t>
  </si>
  <si>
    <t>09</t>
  </si>
  <si>
    <t>Yogurt, Cheese and Eggs</t>
  </si>
  <si>
    <t>Oils and Fats</t>
  </si>
  <si>
    <t>Sugar and Sugar Products</t>
  </si>
  <si>
    <t xml:space="preserve"> Non-Alcoholic Beverages</t>
  </si>
  <si>
    <t>Clothes and Footwear</t>
  </si>
  <si>
    <t>Cloth Fabrics</t>
  </si>
  <si>
    <t>Footwear</t>
  </si>
  <si>
    <t>Rent</t>
  </si>
  <si>
    <t>Electricity and Water Supply</t>
  </si>
  <si>
    <t>Home Appliances</t>
  </si>
  <si>
    <t>Recreation and Culture</t>
  </si>
  <si>
    <t>General Index Number</t>
  </si>
  <si>
    <t>Division / Main Group / Sub Group</t>
  </si>
  <si>
    <t>Food and Non-Alcoholic Beverages</t>
  </si>
  <si>
    <t xml:space="preserve"> Vegetables</t>
  </si>
  <si>
    <t>Clothes Cleaning</t>
  </si>
  <si>
    <t>Fuels(Gasolen,kerosene and LPG)</t>
  </si>
  <si>
    <t>House Supplies , Appliances &amp; Maintenance</t>
  </si>
  <si>
    <t>Furniture Equipments</t>
  </si>
  <si>
    <t>Restaurants</t>
  </si>
  <si>
    <t>Food</t>
  </si>
  <si>
    <t xml:space="preserve">   Miscellaneous Sevices and Goods</t>
  </si>
  <si>
    <t>Seq.</t>
  </si>
  <si>
    <t xml:space="preserve">Housing, Water,Electricity &amp; LPG </t>
  </si>
  <si>
    <t>House Maintenance and Services</t>
  </si>
  <si>
    <t xml:space="preserve"> Fruits</t>
  </si>
  <si>
    <t xml:space="preserve"> Meats</t>
  </si>
  <si>
    <t xml:space="preserve">Fish </t>
  </si>
  <si>
    <t>Other Food Products</t>
  </si>
  <si>
    <t>Transportation</t>
  </si>
  <si>
    <t>10</t>
  </si>
  <si>
    <t>11</t>
  </si>
  <si>
    <t>12</t>
  </si>
  <si>
    <t xml:space="preserve">Division </t>
  </si>
  <si>
    <t>Index Number After Exclusion</t>
  </si>
  <si>
    <t>00</t>
  </si>
  <si>
    <t>mean</t>
  </si>
  <si>
    <t>CV</t>
  </si>
  <si>
    <t>Table No. ( 4) : CPI by Regions for</t>
  </si>
  <si>
    <t xml:space="preserve"> Table No. (3) :Divisions Contribution to Annual Rate of Change for </t>
  </si>
  <si>
    <t xml:space="preserve">   Misc. Sevices and Goods</t>
  </si>
  <si>
    <t>011</t>
  </si>
  <si>
    <t>0111</t>
  </si>
  <si>
    <t>0112</t>
  </si>
  <si>
    <t>0113</t>
  </si>
  <si>
    <t>0114</t>
  </si>
  <si>
    <t>0115</t>
  </si>
  <si>
    <t>0116</t>
  </si>
  <si>
    <t>0117</t>
  </si>
  <si>
    <t>0118</t>
  </si>
  <si>
    <t>0119</t>
  </si>
  <si>
    <t>012</t>
  </si>
  <si>
    <t>031</t>
  </si>
  <si>
    <t>0311</t>
  </si>
  <si>
    <t>0312</t>
  </si>
  <si>
    <t>0313</t>
  </si>
  <si>
    <t>0314</t>
  </si>
  <si>
    <t>032</t>
  </si>
  <si>
    <t>0411</t>
  </si>
  <si>
    <t>051</t>
  </si>
  <si>
    <t>052</t>
  </si>
  <si>
    <t xml:space="preserve"> South</t>
  </si>
  <si>
    <t>Middle</t>
  </si>
  <si>
    <t xml:space="preserve"> Kurdistan</t>
  </si>
  <si>
    <t>Weight</t>
  </si>
  <si>
    <t>Table No. (2) :Divisions Contribution to Monthly Rate of Change for</t>
  </si>
  <si>
    <t>Index Number</t>
  </si>
  <si>
    <t>Contribution to the Annual Change Rate of General Index</t>
  </si>
  <si>
    <t>Contribution to the Monthly Change Rate of General Index %</t>
  </si>
  <si>
    <t>Contribution to the Monthly Change Rate of General Index</t>
  </si>
  <si>
    <t>Change Rates in Current Month as Compared with</t>
  </si>
  <si>
    <t>%</t>
  </si>
  <si>
    <t xml:space="preserve">Monthly Change  Rate </t>
  </si>
  <si>
    <t xml:space="preserve">Annual Change  Rate </t>
  </si>
  <si>
    <t>(100=2012)</t>
  </si>
  <si>
    <t>Tobacco</t>
  </si>
  <si>
    <t>Other Categories of Clothes</t>
  </si>
  <si>
    <t>0431</t>
  </si>
  <si>
    <t>0441</t>
  </si>
  <si>
    <t>0451</t>
  </si>
  <si>
    <t>0412</t>
  </si>
  <si>
    <t>0413</t>
  </si>
  <si>
    <t>0414</t>
  </si>
  <si>
    <t xml:space="preserve"> Kurdstan</t>
  </si>
  <si>
    <t xml:space="preserve"> Middle</t>
  </si>
  <si>
    <t xml:space="preserve"> on Previous Month &amp; Same Month of Previous Year  </t>
  </si>
  <si>
    <t>Table No. (5) : CPI by Regions</t>
  </si>
  <si>
    <t>Compared with Previous Month &amp; Same Month of Previous Year</t>
  </si>
  <si>
    <t>Misc. Sevices and Goods</t>
  </si>
  <si>
    <t xml:space="preserve"> Table No. (1) :CPI for Iraq for February 2018</t>
  </si>
  <si>
    <t xml:space="preserve">       February 2018</t>
  </si>
  <si>
    <t xml:space="preserve">        February 2017</t>
  </si>
  <si>
    <t xml:space="preserve">        January 2018</t>
  </si>
  <si>
    <t xml:space="preserve"> February 2018</t>
  </si>
  <si>
    <t>February 2018</t>
  </si>
  <si>
    <r>
      <t>Table No. (6) :CPI for Iraq for February</t>
    </r>
    <r>
      <rPr>
        <i/>
        <sz val="14"/>
        <color indexed="12"/>
        <rFont val="Times New Roman"/>
        <family val="1"/>
      </rPr>
      <t xml:space="preserve"> 2018</t>
    </r>
    <r>
      <rPr>
        <i/>
        <sz val="14"/>
        <rFont val="Times New Roman"/>
        <family val="1"/>
      </rPr>
      <t xml:space="preserve"> by Regions </t>
    </r>
  </si>
  <si>
    <t xml:space="preserve">       February 2017</t>
  </si>
  <si>
    <t xml:space="preserve">    January 2018</t>
  </si>
  <si>
    <t xml:space="preserve">      January 2018</t>
  </si>
  <si>
    <t xml:space="preserve">        February  2017</t>
  </si>
  <si>
    <r>
      <t>Compared with</t>
    </r>
    <r>
      <rPr>
        <b/>
        <sz val="8"/>
        <color indexed="12"/>
        <rFont val="Simplified Arabic"/>
        <family val="1"/>
      </rPr>
      <t xml:space="preserve"> February 2017</t>
    </r>
  </si>
  <si>
    <r>
      <t xml:space="preserve">Compared with </t>
    </r>
    <r>
      <rPr>
        <b/>
        <sz val="8"/>
        <color indexed="12"/>
        <rFont val="Simplified Arabic"/>
        <family val="1"/>
      </rPr>
      <t>February 2017</t>
    </r>
  </si>
  <si>
    <r>
      <t xml:space="preserve">Compared with </t>
    </r>
    <r>
      <rPr>
        <b/>
        <sz val="8"/>
        <color indexed="12"/>
        <rFont val="Simplified Arabic"/>
        <family val="1"/>
      </rPr>
      <t xml:space="preserve"> January 2018    </t>
    </r>
    <r>
      <rPr>
        <b/>
        <sz val="8"/>
        <rFont val="Simplified Arabic"/>
        <family val="1"/>
      </rPr>
      <t xml:space="preserve"> </t>
    </r>
  </si>
  <si>
    <r>
      <t xml:space="preserve">Compared with </t>
    </r>
    <r>
      <rPr>
        <b/>
        <sz val="8"/>
        <color indexed="12"/>
        <rFont val="Simplified Arabic"/>
        <family val="1"/>
      </rPr>
      <t xml:space="preserve"> January 2018     </t>
    </r>
  </si>
  <si>
    <r>
      <t>Compared with</t>
    </r>
    <r>
      <rPr>
        <b/>
        <sz val="8"/>
        <color indexed="12"/>
        <rFont val="Simplified Arabic"/>
        <family val="1"/>
      </rPr>
      <t xml:space="preserve">  January 2018     </t>
    </r>
  </si>
  <si>
    <t>Table No. ( 6 ) : CPI by Months for 2018</t>
  </si>
  <si>
    <t>(2012=100)</t>
  </si>
  <si>
    <t>weights</t>
  </si>
  <si>
    <t>Jan</t>
  </si>
  <si>
    <t>Feb</t>
  </si>
  <si>
    <t>Mar</t>
  </si>
  <si>
    <t>Apr</t>
  </si>
  <si>
    <t>May</t>
  </si>
  <si>
    <t>Jun</t>
  </si>
  <si>
    <t>Jul</t>
  </si>
  <si>
    <t>Aug</t>
  </si>
  <si>
    <t>Sep</t>
  </si>
  <si>
    <t>Oct</t>
  </si>
  <si>
    <t>Nov</t>
  </si>
  <si>
    <t>Dec</t>
  </si>
  <si>
    <t>Average</t>
  </si>
  <si>
    <t xml:space="preserve">  Index Number After Exclusion</t>
  </si>
  <si>
    <t xml:space="preserve">         </t>
  </si>
  <si>
    <t xml:space="preserve"> Table No. ( 5 ): CPI by Governorates for February 2018</t>
  </si>
  <si>
    <t>Sulaimaniya</t>
  </si>
  <si>
    <t>Erbil</t>
  </si>
  <si>
    <t>Duhouk</t>
  </si>
  <si>
    <t>Nineveh</t>
  </si>
  <si>
    <t>Kirkuk</t>
  </si>
  <si>
    <t>Diala</t>
  </si>
  <si>
    <t>Al-anbar</t>
  </si>
  <si>
    <t>Baghdad</t>
  </si>
  <si>
    <t>Salah Al-Deen</t>
  </si>
  <si>
    <t>Babil</t>
  </si>
  <si>
    <t>Kerbela</t>
  </si>
  <si>
    <t>Wasit</t>
  </si>
  <si>
    <t>Al-Najaf</t>
  </si>
  <si>
    <t>Al-Qadisiya</t>
  </si>
  <si>
    <t>Al-Muthana</t>
  </si>
  <si>
    <t>Thi- Qar</t>
  </si>
  <si>
    <t>Missan</t>
  </si>
  <si>
    <t>Basrah</t>
  </si>
  <si>
    <t xml:space="preserve"> . CPI has not  been Calculated for Nineveh governorate due to extreme conditions in it*</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</si>
</sst>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 #,##0_-;_-* #,##0\-;_-* &quot;-&quot;_-;_-@_-"/>
    <numFmt numFmtId="178" formatCode="_-&quot;ر.س.&quot;\ * #,##0.00_-;_-&quot;ر.س.&quot;\ * #,##0.00\-;_-&quot;ر.س.&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د.ع.&quot;\ #,##0_-;&quot;د.ع.&quot;\ #,##0\-"/>
    <numFmt numFmtId="189" formatCode="&quot;د.ع.&quot;\ #,##0_-;[Red]&quot;د.ع.&quot;\ #,##0\-"/>
    <numFmt numFmtId="190" formatCode="&quot;د.ع.&quot;\ #,##0.00_-;&quot;د.ع.&quot;\ #,##0.00\-"/>
    <numFmt numFmtId="191" formatCode="&quot;د.ع.&quot;\ #,##0.00_-;[Red]&quot;د.ع.&quot;\ #,##0.00\-"/>
    <numFmt numFmtId="192" formatCode="_-&quot;د.ع.&quot;\ * #,##0_-;_-&quot;د.ع.&quot;\ * #,##0\-;_-&quot;د.ع.&quot;\ * &quot;-&quot;_-;_-@_-"/>
    <numFmt numFmtId="193" formatCode="_-&quot;د.ع.&quot;\ * #,##0.00_-;_-&quot;د.ع.&quot;\ * #,##0.00\-;_-&quot;د.ع.&quot;\ * &quot;-&quot;??_-;_-@_-"/>
    <numFmt numFmtId="194" formatCode="_(* #,##0.0_);_(* \(#,##0.0\);_(* &quot;-&quot;??_);_(@_)"/>
    <numFmt numFmtId="195" formatCode="_(* #,##0_);_(* \(#,##0\);_(* &quot;-&quot;??_);_(@_)"/>
    <numFmt numFmtId="196" formatCode="0.000"/>
    <numFmt numFmtId="197" formatCode="0.0"/>
    <numFmt numFmtId="198" formatCode="0.000000"/>
    <numFmt numFmtId="199" formatCode="0.00000"/>
    <numFmt numFmtId="200" formatCode="0.0000"/>
    <numFmt numFmtId="201" formatCode="0.00000000"/>
    <numFmt numFmtId="202" formatCode="0.0000000"/>
    <numFmt numFmtId="203" formatCode="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quot;Yes&quot;;&quot;Yes&quot;;&quot;No&quot;"/>
    <numFmt numFmtId="215" formatCode="&quot;True&quot;;&quot;True&quot;;&quot;False&quot;"/>
    <numFmt numFmtId="216" formatCode="&quot;On&quot;;&quot;On&quot;;&quot;Off&quot;"/>
    <numFmt numFmtId="217" formatCode="[$€-2]\ #,##0.00_);[Red]\([$€-2]\ #,##0.00\)"/>
    <numFmt numFmtId="218" formatCode="[$-409]dddd\,\ mmmm\ dd\,\ yyyy"/>
    <numFmt numFmtId="219" formatCode="[$-409]d\-mmm\-yyyy;@"/>
    <numFmt numFmtId="220" formatCode="[$-409]mmmm\ d\,\ yyyy;@"/>
  </numFmts>
  <fonts count="91">
    <font>
      <sz val="10"/>
      <name val="Arial"/>
      <family val="0"/>
    </font>
    <font>
      <sz val="8"/>
      <name val="Arial"/>
      <family val="2"/>
    </font>
    <font>
      <u val="single"/>
      <sz val="10"/>
      <color indexed="12"/>
      <name val="Arial"/>
      <family val="2"/>
    </font>
    <font>
      <u val="single"/>
      <sz val="10"/>
      <color indexed="36"/>
      <name val="Arial"/>
      <family val="2"/>
    </font>
    <font>
      <b/>
      <sz val="12"/>
      <name val="Arial"/>
      <family val="2"/>
    </font>
    <font>
      <b/>
      <sz val="8"/>
      <name val="Arial"/>
      <family val="2"/>
    </font>
    <font>
      <b/>
      <sz val="12"/>
      <color indexed="63"/>
      <name val="Arial"/>
      <family val="2"/>
    </font>
    <font>
      <sz val="8"/>
      <name val="Times New Roman"/>
      <family val="1"/>
    </font>
    <font>
      <b/>
      <sz val="14"/>
      <name val="Simplified Arabic"/>
      <family val="1"/>
    </font>
    <font>
      <b/>
      <sz val="8"/>
      <name val="Simplified Arabic"/>
      <family val="1"/>
    </font>
    <font>
      <b/>
      <sz val="8"/>
      <name val="Times New Roman"/>
      <family val="1"/>
    </font>
    <font>
      <b/>
      <sz val="7"/>
      <name val="Simplified Arabic"/>
      <family val="1"/>
    </font>
    <font>
      <b/>
      <sz val="10"/>
      <name val="Times New Roman"/>
      <family val="1"/>
    </font>
    <font>
      <b/>
      <sz val="10"/>
      <name val="Arial"/>
      <family val="2"/>
    </font>
    <font>
      <b/>
      <sz val="8"/>
      <color indexed="12"/>
      <name val="Simplified Arabic"/>
      <family val="1"/>
    </font>
    <font>
      <b/>
      <sz val="12"/>
      <name val="Simplified Arabic"/>
      <family val="1"/>
    </font>
    <font>
      <b/>
      <sz val="10"/>
      <name val="Simplified Arabic"/>
      <family val="1"/>
    </font>
    <font>
      <i/>
      <sz val="14"/>
      <name val="Times New Roman"/>
      <family val="1"/>
    </font>
    <font>
      <i/>
      <sz val="11"/>
      <name val="Times New Roman"/>
      <family val="1"/>
    </font>
    <font>
      <i/>
      <sz val="10"/>
      <name val="Times New Roman"/>
      <family val="1"/>
    </font>
    <font>
      <sz val="11"/>
      <name val="Arial"/>
      <family val="2"/>
    </font>
    <font>
      <b/>
      <sz val="6"/>
      <name val="Simplified Arabic"/>
      <family val="1"/>
    </font>
    <font>
      <sz val="14"/>
      <name val="Arial"/>
      <family val="2"/>
    </font>
    <font>
      <i/>
      <sz val="14"/>
      <color indexed="12"/>
      <name val="Times New Roman"/>
      <family val="1"/>
    </font>
    <font>
      <sz val="12"/>
      <color indexed="8"/>
      <name val="Arial"/>
      <family val="0"/>
    </font>
    <font>
      <sz val="8"/>
      <color indexed="8"/>
      <name val="Simplified Arabic"/>
      <family val="0"/>
    </font>
    <font>
      <sz val="6.3"/>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Calibri"/>
      <family val="2"/>
    </font>
    <font>
      <i/>
      <sz val="14"/>
      <name val="Cambria"/>
      <family val="1"/>
    </font>
    <font>
      <sz val="10"/>
      <name val="Calibri"/>
      <family val="2"/>
    </font>
    <font>
      <sz val="8"/>
      <name val="Calibri"/>
      <family val="2"/>
    </font>
    <font>
      <b/>
      <i/>
      <sz val="14"/>
      <name val="Times New Roman"/>
      <family val="1"/>
    </font>
    <font>
      <b/>
      <sz val="14"/>
      <color indexed="12"/>
      <name val="Simplified Arabic"/>
      <family val="1"/>
    </font>
    <font>
      <b/>
      <sz val="11"/>
      <name val="Simplified Arabic"/>
      <family val="1"/>
    </font>
    <font>
      <b/>
      <sz val="14"/>
      <name val="Times New Roman"/>
      <family val="1"/>
    </font>
    <font>
      <sz val="12"/>
      <name val="Simplified Arabic"/>
      <family val="1"/>
    </font>
    <font>
      <b/>
      <sz val="7"/>
      <name val="Times New Roman"/>
      <family val="1"/>
    </font>
    <font>
      <sz val="8"/>
      <name val="Simplified Arabic"/>
      <family val="1"/>
    </font>
    <font>
      <sz val="10"/>
      <name val="Simplified Arabic"/>
      <family val="1"/>
    </font>
    <font>
      <sz val="9"/>
      <name val="Simplified Arabic"/>
      <family val="1"/>
    </font>
    <font>
      <b/>
      <sz val="9"/>
      <name val="Times New Roman"/>
      <family val="1"/>
    </font>
    <font>
      <b/>
      <sz val="10"/>
      <color indexed="8"/>
      <name val="Arial"/>
      <family val="0"/>
    </font>
    <font>
      <b/>
      <sz val="14"/>
      <color indexed="8"/>
      <name val="Times New Roman"/>
      <family val="0"/>
    </font>
    <font>
      <b/>
      <sz val="14"/>
      <color indexed="12"/>
      <name val="Times New Roman"/>
      <family val="0"/>
    </font>
    <font>
      <sz val="10"/>
      <color indexed="8"/>
      <name val="Simplified Arabic"/>
      <family val="0"/>
    </font>
    <font>
      <b/>
      <sz val="16"/>
      <color indexed="8"/>
      <name val="Simplified Arabic"/>
      <family val="0"/>
    </font>
    <font>
      <sz val="12"/>
      <color indexed="8"/>
      <name val="Simplified Arabic"/>
      <family val="0"/>
    </font>
    <font>
      <sz val="12"/>
      <color indexed="12"/>
      <name val="Simplified Arabic"/>
      <family val="0"/>
    </font>
    <font>
      <u val="single"/>
      <sz val="12"/>
      <color indexed="8"/>
      <name val="Simplified Arabic"/>
      <family val="0"/>
    </font>
    <font>
      <sz val="10"/>
      <color indexed="8"/>
      <name val="Arial"/>
      <family val="0"/>
    </font>
    <font>
      <b/>
      <u val="single"/>
      <sz val="14"/>
      <color indexed="8"/>
      <name val="Simplified Arabic"/>
      <family val="0"/>
    </font>
    <font>
      <b/>
      <sz val="12"/>
      <color indexed="8"/>
      <name val="Simplified Arabic"/>
      <family val="0"/>
    </font>
    <font>
      <b/>
      <sz val="12"/>
      <color indexed="8"/>
      <name val="Arial"/>
      <family val="0"/>
    </font>
    <font>
      <u val="single"/>
      <sz val="12"/>
      <color indexed="8"/>
      <name val="Arial"/>
      <family val="0"/>
    </font>
    <font>
      <b/>
      <sz val="14.25"/>
      <color indexed="8"/>
      <name val="Times New Roman"/>
      <family val="0"/>
    </font>
    <font>
      <b/>
      <sz val="14.25"/>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FF"/>
      <name val="Simplified Arabic"/>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26">
    <xf numFmtId="0" fontId="0" fillId="0" borderId="0" xfId="0" applyAlignment="1">
      <alignment/>
    </xf>
    <xf numFmtId="0" fontId="5" fillId="0" borderId="0" xfId="0" applyFont="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readingOrder="2"/>
    </xf>
    <xf numFmtId="0" fontId="6" fillId="0" borderId="0" xfId="0" applyFont="1" applyFill="1" applyBorder="1" applyAlignment="1">
      <alignment horizontal="center" vertical="center" readingOrder="2"/>
    </xf>
    <xf numFmtId="0" fontId="4" fillId="0" borderId="0" xfId="0" applyFont="1" applyFill="1" applyBorder="1" applyAlignment="1">
      <alignment horizontal="center" vertical="center" readingOrder="2"/>
    </xf>
    <xf numFmtId="1" fontId="6" fillId="0" borderId="0" xfId="0" applyNumberFormat="1" applyFont="1" applyFill="1" applyBorder="1" applyAlignment="1">
      <alignment horizontal="center" vertical="center" readingOrder="2"/>
    </xf>
    <xf numFmtId="197" fontId="4"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10" xfId="0" applyFont="1" applyFill="1" applyBorder="1" applyAlignment="1">
      <alignment vertical="center" wrapText="1"/>
    </xf>
    <xf numFmtId="196" fontId="9" fillId="0" borderId="10" xfId="0" applyNumberFormat="1" applyFont="1" applyFill="1" applyBorder="1" applyAlignment="1">
      <alignment horizontal="center" vertical="center" readingOrder="2"/>
    </xf>
    <xf numFmtId="0" fontId="10" fillId="0" borderId="10" xfId="0" applyFont="1" applyFill="1" applyBorder="1" applyAlignment="1">
      <alignment vertical="center" readingOrder="2"/>
    </xf>
    <xf numFmtId="196" fontId="9" fillId="0" borderId="10" xfId="0" applyNumberFormat="1" applyFont="1" applyFill="1" applyBorder="1" applyAlignment="1">
      <alignment horizontal="center" vertical="center" wrapText="1"/>
    </xf>
    <xf numFmtId="196" fontId="9" fillId="0" borderId="10" xfId="0" applyNumberFormat="1" applyFont="1" applyFill="1" applyBorder="1" applyAlignment="1">
      <alignment horizontal="center" vertical="center" wrapText="1" readingOrder="2"/>
    </xf>
    <xf numFmtId="0" fontId="10" fillId="0" borderId="10" xfId="0" applyFont="1" applyFill="1" applyBorder="1" applyAlignment="1">
      <alignment vertical="center" wrapText="1" readingOrder="2"/>
    </xf>
    <xf numFmtId="49" fontId="9" fillId="0" borderId="11" xfId="0" applyNumberFormat="1" applyFont="1" applyFill="1" applyBorder="1" applyAlignment="1">
      <alignment horizontal="center" vertical="center" readingOrder="2"/>
    </xf>
    <xf numFmtId="197" fontId="9" fillId="0" borderId="11" xfId="0" applyNumberFormat="1" applyFont="1" applyFill="1" applyBorder="1" applyAlignment="1">
      <alignment horizontal="center" vertical="center" wrapText="1"/>
    </xf>
    <xf numFmtId="197" fontId="9" fillId="0" borderId="11" xfId="0" applyNumberFormat="1" applyFont="1" applyFill="1" applyBorder="1" applyAlignment="1">
      <alignment horizontal="center" vertical="center"/>
    </xf>
    <xf numFmtId="197" fontId="9" fillId="0" borderId="0" xfId="0" applyNumberFormat="1" applyFont="1" applyAlignment="1">
      <alignment horizontal="center" vertical="center" wrapText="1"/>
    </xf>
    <xf numFmtId="197" fontId="9" fillId="0" borderId="11" xfId="0" applyNumberFormat="1" applyFont="1" applyBorder="1" applyAlignment="1">
      <alignment horizontal="center" vertical="center" wrapText="1"/>
    </xf>
    <xf numFmtId="0" fontId="12" fillId="0" borderId="0" xfId="0" applyFont="1" applyBorder="1" applyAlignment="1">
      <alignment horizontal="center" vertical="center"/>
    </xf>
    <xf numFmtId="49" fontId="9" fillId="33" borderId="11" xfId="0" applyNumberFormat="1" applyFont="1" applyFill="1" applyBorder="1" applyAlignment="1">
      <alignment horizontal="center" vertical="center" readingOrder="2"/>
    </xf>
    <xf numFmtId="0" fontId="10" fillId="33" borderId="10" xfId="0" applyFont="1" applyFill="1" applyBorder="1" applyAlignment="1">
      <alignment vertical="center" wrapText="1" readingOrder="2"/>
    </xf>
    <xf numFmtId="49" fontId="9" fillId="33" borderId="11" xfId="0" applyNumberFormat="1" applyFont="1" applyFill="1" applyBorder="1" applyAlignment="1">
      <alignment horizontal="center" vertical="center"/>
    </xf>
    <xf numFmtId="197" fontId="9" fillId="0" borderId="0" xfId="0" applyNumberFormat="1" applyFont="1" applyFill="1" applyBorder="1" applyAlignment="1">
      <alignment horizontal="center" vertical="center"/>
    </xf>
    <xf numFmtId="197" fontId="11"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xf>
    <xf numFmtId="197" fontId="9" fillId="0" borderId="10" xfId="0" applyNumberFormat="1" applyFont="1" applyFill="1" applyBorder="1" applyAlignment="1">
      <alignment horizontal="center" vertical="center" wrapText="1" readingOrder="2"/>
    </xf>
    <xf numFmtId="49" fontId="10" fillId="0" borderId="0" xfId="0" applyNumberFormat="1" applyFont="1" applyFill="1" applyBorder="1" applyAlignment="1">
      <alignment horizontal="center" vertical="center" readingOrder="2"/>
    </xf>
    <xf numFmtId="0" fontId="9" fillId="0" borderId="10" xfId="0" applyFont="1" applyFill="1" applyBorder="1" applyAlignment="1">
      <alignment horizontal="center" vertical="center" wrapText="1" readingOrder="2"/>
    </xf>
    <xf numFmtId="0" fontId="0" fillId="0" borderId="0" xfId="0" applyFill="1" applyAlignment="1">
      <alignment/>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readingOrder="2"/>
    </xf>
    <xf numFmtId="0" fontId="11" fillId="0" borderId="12" xfId="0" applyFont="1" applyFill="1" applyBorder="1" applyAlignment="1">
      <alignment horizontal="right" vertical="center" readingOrder="2"/>
    </xf>
    <xf numFmtId="197" fontId="9" fillId="0" borderId="12" xfId="0" applyNumberFormat="1" applyFont="1" applyFill="1" applyBorder="1" applyAlignment="1">
      <alignment horizontal="right" vertical="center" wrapText="1" readingOrder="2"/>
    </xf>
    <xf numFmtId="197" fontId="14" fillId="0" borderId="11" xfId="0" applyNumberFormat="1" applyFont="1" applyFill="1" applyBorder="1" applyAlignment="1" applyProtection="1">
      <alignment horizontal="center" vertical="center" wrapText="1"/>
      <protection locked="0"/>
    </xf>
    <xf numFmtId="197" fontId="14" fillId="34" borderId="11" xfId="0" applyNumberFormat="1" applyFont="1" applyFill="1" applyBorder="1" applyAlignment="1" applyProtection="1">
      <alignment horizontal="center" vertical="center" wrapText="1"/>
      <protection locked="0"/>
    </xf>
    <xf numFmtId="197" fontId="14" fillId="34" borderId="11" xfId="0" applyNumberFormat="1" applyFont="1" applyFill="1" applyBorder="1" applyAlignment="1" applyProtection="1">
      <alignment horizontal="center" vertical="center"/>
      <protection locked="0"/>
    </xf>
    <xf numFmtId="197" fontId="9" fillId="0" borderId="10" xfId="0" applyNumberFormat="1" applyFont="1" applyFill="1" applyBorder="1" applyAlignment="1" applyProtection="1">
      <alignment horizontal="center" vertical="center" wrapText="1" readingOrder="2"/>
      <protection locked="0"/>
    </xf>
    <xf numFmtId="0" fontId="10" fillId="33" borderId="11" xfId="0" applyFont="1" applyFill="1" applyBorder="1" applyAlignment="1">
      <alignment vertical="center" readingOrder="2"/>
    </xf>
    <xf numFmtId="197" fontId="1" fillId="0" borderId="0" xfId="0" applyNumberFormat="1" applyFont="1" applyBorder="1" applyAlignment="1">
      <alignment horizontal="center" vertical="center"/>
    </xf>
    <xf numFmtId="197" fontId="9" fillId="0" borderId="13" xfId="0" applyNumberFormat="1" applyFont="1" applyFill="1" applyBorder="1" applyAlignment="1">
      <alignment horizontal="center" vertical="center"/>
    </xf>
    <xf numFmtId="197" fontId="9" fillId="0" borderId="14" xfId="0" applyNumberFormat="1"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xf>
    <xf numFmtId="197" fontId="14" fillId="0" borderId="15" xfId="0" applyNumberFormat="1" applyFont="1" applyFill="1" applyBorder="1" applyAlignment="1" applyProtection="1">
      <alignment horizontal="center" vertical="center" wrapText="1"/>
      <protection locked="0"/>
    </xf>
    <xf numFmtId="0" fontId="15" fillId="0" borderId="0" xfId="0" applyFont="1" applyBorder="1" applyAlignment="1">
      <alignment horizontal="center" vertical="center"/>
    </xf>
    <xf numFmtId="0" fontId="18" fillId="0" borderId="0" xfId="0" applyFont="1" applyBorder="1" applyAlignment="1">
      <alignment horizontal="right" vertical="center"/>
    </xf>
    <xf numFmtId="0" fontId="19" fillId="0" borderId="0" xfId="0" applyFont="1" applyAlignment="1">
      <alignment horizontal="left"/>
    </xf>
    <xf numFmtId="0" fontId="0" fillId="0" borderId="0" xfId="0" applyFill="1" applyBorder="1" applyAlignment="1">
      <alignment/>
    </xf>
    <xf numFmtId="0" fontId="17" fillId="0" borderId="0" xfId="0" applyFont="1" applyBorder="1" applyAlignment="1">
      <alignment vertical="center"/>
    </xf>
    <xf numFmtId="0" fontId="12" fillId="0" borderId="16" xfId="0" applyFont="1" applyBorder="1" applyAlignment="1">
      <alignment vertical="center"/>
    </xf>
    <xf numFmtId="197" fontId="9" fillId="0" borderId="12" xfId="0" applyNumberFormat="1" applyFont="1" applyFill="1" applyBorder="1" applyAlignment="1">
      <alignment horizontal="center" vertical="center"/>
    </xf>
    <xf numFmtId="197" fontId="9" fillId="0" borderId="17" xfId="0" applyNumberFormat="1" applyFont="1" applyBorder="1" applyAlignment="1">
      <alignment horizontal="center" vertical="center" wrapText="1"/>
    </xf>
    <xf numFmtId="49" fontId="9" fillId="0" borderId="0" xfId="0" applyNumberFormat="1" applyFont="1" applyFill="1" applyBorder="1" applyAlignment="1">
      <alignment horizontal="center" vertical="center" readingOrder="2"/>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197" fontId="0" fillId="0" borderId="0" xfId="0" applyNumberFormat="1" applyAlignment="1">
      <alignment/>
    </xf>
    <xf numFmtId="49" fontId="9" fillId="33" borderId="11" xfId="0" applyNumberFormat="1" applyFont="1" applyFill="1" applyBorder="1" applyAlignment="1">
      <alignment horizontal="center" vertical="center" readingOrder="2"/>
    </xf>
    <xf numFmtId="49" fontId="9" fillId="0" borderId="11" xfId="0" applyNumberFormat="1" applyFont="1" applyFill="1" applyBorder="1" applyAlignment="1">
      <alignment horizontal="center" vertical="center" readingOrder="2"/>
    </xf>
    <xf numFmtId="49" fontId="9" fillId="33" borderId="11" xfId="0" applyNumberFormat="1" applyFont="1" applyFill="1" applyBorder="1" applyAlignment="1">
      <alignment horizontal="center" vertical="center"/>
    </xf>
    <xf numFmtId="49" fontId="9" fillId="33"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readingOrder="2"/>
    </xf>
    <xf numFmtId="0" fontId="9"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readingOrder="2"/>
    </xf>
    <xf numFmtId="197" fontId="14" fillId="35" borderId="11" xfId="0" applyNumberFormat="1" applyFont="1" applyFill="1" applyBorder="1" applyAlignment="1" applyProtection="1">
      <alignment horizontal="center" vertical="center"/>
      <protection locked="0"/>
    </xf>
    <xf numFmtId="49" fontId="9" fillId="36" borderId="11" xfId="0" applyNumberFormat="1" applyFont="1" applyFill="1" applyBorder="1" applyAlignment="1">
      <alignment horizontal="center" vertical="center" wrapText="1"/>
    </xf>
    <xf numFmtId="0" fontId="22" fillId="0" borderId="0" xfId="0" applyFont="1" applyAlignment="1">
      <alignment/>
    </xf>
    <xf numFmtId="49" fontId="9" fillId="36" borderId="11" xfId="0" applyNumberFormat="1" applyFont="1" applyFill="1" applyBorder="1" applyAlignment="1">
      <alignment horizontal="center" vertical="center"/>
    </xf>
    <xf numFmtId="197" fontId="90"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44" fillId="0" borderId="11" xfId="0" applyNumberFormat="1" applyFont="1" applyFill="1" applyBorder="1" applyAlignment="1">
      <alignment horizontal="center" vertical="center" readingOrder="2"/>
    </xf>
    <xf numFmtId="0" fontId="44" fillId="0" borderId="10" xfId="0" applyFont="1" applyFill="1" applyBorder="1" applyAlignment="1">
      <alignment vertical="center" wrapText="1" readingOrder="2"/>
    </xf>
    <xf numFmtId="196" fontId="44" fillId="0" borderId="10" xfId="0" applyNumberFormat="1" applyFont="1" applyFill="1" applyBorder="1" applyAlignment="1">
      <alignment horizontal="center" vertical="center" wrapText="1" readingOrder="2"/>
    </xf>
    <xf numFmtId="197" fontId="44" fillId="0" borderId="10" xfId="0" applyNumberFormat="1" applyFont="1" applyFill="1" applyBorder="1" applyAlignment="1">
      <alignment horizontal="center" vertical="center" wrapText="1" readingOrder="2"/>
    </xf>
    <xf numFmtId="197" fontId="44" fillId="34" borderId="10" xfId="0" applyNumberFormat="1" applyFont="1" applyFill="1" applyBorder="1" applyAlignment="1">
      <alignment horizontal="center" vertical="center" wrapText="1" readingOrder="2"/>
    </xf>
    <xf numFmtId="197" fontId="44" fillId="0" borderId="10" xfId="0" applyNumberFormat="1" applyFont="1" applyFill="1" applyBorder="1" applyAlignment="1" applyProtection="1">
      <alignment horizontal="center" vertical="center" wrapText="1" readingOrder="1"/>
      <protection hidden="1"/>
    </xf>
    <xf numFmtId="197" fontId="44" fillId="0" borderId="11" xfId="0" applyNumberFormat="1" applyFont="1" applyFill="1" applyBorder="1" applyAlignment="1" applyProtection="1">
      <alignment horizontal="center" vertical="center" wrapText="1" readingOrder="1"/>
      <protection hidden="1"/>
    </xf>
    <xf numFmtId="0" fontId="44" fillId="0" borderId="10" xfId="0" applyFont="1" applyFill="1" applyBorder="1" applyAlignment="1">
      <alignment horizontal="center" vertical="center" wrapText="1" readingOrder="2"/>
    </xf>
    <xf numFmtId="49" fontId="44" fillId="0" borderId="11" xfId="0" applyNumberFormat="1" applyFont="1" applyFill="1" applyBorder="1" applyAlignment="1">
      <alignment horizontal="center" vertical="center"/>
    </xf>
    <xf numFmtId="49" fontId="44" fillId="0" borderId="11" xfId="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readingOrder="2"/>
    </xf>
    <xf numFmtId="0" fontId="44" fillId="0" borderId="11" xfId="0" applyFont="1" applyFill="1" applyBorder="1" applyAlignment="1">
      <alignment vertical="center" readingOrder="2"/>
    </xf>
    <xf numFmtId="1" fontId="44" fillId="0" borderId="11" xfId="0" applyNumberFormat="1" applyFont="1" applyFill="1" applyBorder="1" applyAlignment="1">
      <alignment horizontal="center" vertical="center" readingOrder="2"/>
    </xf>
    <xf numFmtId="1" fontId="44" fillId="0" borderId="11" xfId="0" applyNumberFormat="1" applyFont="1" applyFill="1" applyBorder="1" applyAlignment="1" applyProtection="1">
      <alignment horizontal="center" vertical="center" wrapText="1" readingOrder="1"/>
      <protection hidden="1"/>
    </xf>
    <xf numFmtId="0" fontId="9" fillId="0" borderId="10" xfId="0" applyFont="1" applyFill="1" applyBorder="1" applyAlignment="1">
      <alignment horizontal="center" vertical="center"/>
    </xf>
    <xf numFmtId="0" fontId="10" fillId="33" borderId="10" xfId="0" applyFont="1" applyFill="1" applyBorder="1" applyAlignment="1">
      <alignment vertical="center" wrapText="1"/>
    </xf>
    <xf numFmtId="49" fontId="9" fillId="35" borderId="11" xfId="0" applyNumberFormat="1" applyFont="1" applyFill="1" applyBorder="1" applyAlignment="1">
      <alignment horizontal="center" vertical="center" wrapText="1"/>
    </xf>
    <xf numFmtId="0" fontId="10" fillId="35" borderId="10" xfId="0" applyFont="1" applyFill="1" applyBorder="1" applyAlignment="1">
      <alignment vertical="center" wrapText="1"/>
    </xf>
    <xf numFmtId="49" fontId="9" fillId="36" borderId="11" xfId="0" applyNumberFormat="1" applyFont="1" applyFill="1" applyBorder="1" applyAlignment="1">
      <alignment horizontal="center" vertical="center" readingOrder="2"/>
    </xf>
    <xf numFmtId="0" fontId="10" fillId="36" borderId="10" xfId="0" applyFont="1" applyFill="1" applyBorder="1" applyAlignment="1">
      <alignment vertical="center" wrapText="1"/>
    </xf>
    <xf numFmtId="0" fontId="9" fillId="36" borderId="11" xfId="0" applyFont="1" applyFill="1" applyBorder="1" applyAlignment="1">
      <alignment horizontal="left" vertical="center"/>
    </xf>
    <xf numFmtId="0" fontId="9" fillId="0" borderId="11" xfId="0" applyFont="1" applyFill="1" applyBorder="1" applyAlignment="1">
      <alignment horizontal="left" vertical="center"/>
    </xf>
    <xf numFmtId="0" fontId="9" fillId="36" borderId="11" xfId="0" applyFont="1" applyFill="1" applyBorder="1" applyAlignment="1">
      <alignment horizontal="left" vertical="center" wrapText="1"/>
    </xf>
    <xf numFmtId="0" fontId="9" fillId="0" borderId="11" xfId="0" applyFont="1" applyBorder="1" applyAlignment="1">
      <alignment horizontal="left" vertical="center" wrapText="1"/>
    </xf>
    <xf numFmtId="197" fontId="14" fillId="35" borderId="11" xfId="0" applyNumberFormat="1" applyFont="1" applyFill="1" applyBorder="1" applyAlignment="1" applyProtection="1">
      <alignment horizontal="center" vertical="center" wrapText="1"/>
      <protection locked="0"/>
    </xf>
    <xf numFmtId="197" fontId="9" fillId="0" borderId="11" xfId="0" applyNumberFormat="1" applyFont="1" applyFill="1" applyBorder="1" applyAlignment="1" applyProtection="1">
      <alignment horizontal="center" vertical="center" wrapText="1"/>
      <protection hidden="1"/>
    </xf>
    <xf numFmtId="197" fontId="9" fillId="0" borderId="11" xfId="0" applyNumberFormat="1" applyFont="1" applyFill="1" applyBorder="1" applyAlignment="1" applyProtection="1">
      <alignment horizontal="center" vertical="center"/>
      <protection hidden="1"/>
    </xf>
    <xf numFmtId="197" fontId="9" fillId="0" borderId="11" xfId="0" applyNumberFormat="1" applyFont="1" applyBorder="1" applyAlignment="1" applyProtection="1">
      <alignment horizontal="center" vertical="center" wrapText="1"/>
      <protection hidden="1"/>
    </xf>
    <xf numFmtId="0" fontId="90" fillId="0" borderId="11" xfId="0" applyFont="1" applyBorder="1" applyAlignment="1">
      <alignment horizontal="center" vertical="center" wrapText="1"/>
    </xf>
    <xf numFmtId="0" fontId="10" fillId="33" borderId="10" xfId="0" applyFont="1" applyFill="1" applyBorder="1" applyAlignment="1">
      <alignment horizontal="center" vertical="center" wrapText="1" readingOrder="2"/>
    </xf>
    <xf numFmtId="0" fontId="10" fillId="33" borderId="15" xfId="0" applyFont="1" applyFill="1" applyBorder="1" applyAlignment="1">
      <alignment horizontal="center" vertical="center" wrapText="1" readingOrder="2"/>
    </xf>
    <xf numFmtId="0" fontId="17" fillId="0" borderId="0" xfId="0" applyFont="1" applyBorder="1" applyAlignment="1">
      <alignment horizontal="center" vertical="center"/>
    </xf>
    <xf numFmtId="0" fontId="10" fillId="0" borderId="0" xfId="0" applyFont="1" applyFill="1" applyBorder="1" applyAlignment="1">
      <alignment horizontal="center" vertical="center"/>
    </xf>
    <xf numFmtId="197" fontId="44" fillId="0" borderId="18" xfId="0" applyNumberFormat="1" applyFont="1" applyBorder="1" applyAlignment="1">
      <alignment horizontal="center" vertical="center" wrapText="1"/>
    </xf>
    <xf numFmtId="0" fontId="44" fillId="0" borderId="19" xfId="0" applyFont="1" applyBorder="1" applyAlignment="1">
      <alignment horizontal="center" vertical="center" wrapText="1"/>
    </xf>
    <xf numFmtId="0" fontId="44" fillId="0" borderId="14" xfId="0" applyFont="1" applyBorder="1" applyAlignment="1">
      <alignment horizontal="center" vertical="center" wrapText="1"/>
    </xf>
    <xf numFmtId="197" fontId="16" fillId="0" borderId="16" xfId="0" applyNumberFormat="1" applyFont="1" applyFill="1" applyBorder="1" applyAlignment="1">
      <alignment horizontal="center" vertical="center"/>
    </xf>
    <xf numFmtId="0" fontId="10" fillId="0" borderId="1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197" fontId="9" fillId="0" borderId="10" xfId="0" applyNumberFormat="1" applyFont="1" applyFill="1" applyBorder="1" applyAlignment="1">
      <alignment horizontal="center" vertical="center"/>
    </xf>
    <xf numFmtId="197" fontId="9" fillId="0" borderId="20" xfId="0" applyNumberFormat="1" applyFont="1" applyFill="1" applyBorder="1" applyAlignment="1">
      <alignment horizontal="center" vertical="center"/>
    </xf>
    <xf numFmtId="197" fontId="9" fillId="0" borderId="15" xfId="0" applyNumberFormat="1" applyFont="1" applyFill="1" applyBorder="1" applyAlignment="1">
      <alignment horizontal="center" vertical="center"/>
    </xf>
    <xf numFmtId="0" fontId="12" fillId="0" borderId="16" xfId="0" applyFont="1" applyBorder="1" applyAlignment="1">
      <alignment horizontal="center" vertical="center"/>
    </xf>
    <xf numFmtId="0" fontId="46" fillId="0" borderId="19" xfId="0" applyFont="1" applyBorder="1" applyAlignment="1">
      <alignment horizontal="center" vertical="top"/>
    </xf>
    <xf numFmtId="0" fontId="46" fillId="0" borderId="19" xfId="0" applyFont="1" applyBorder="1" applyAlignment="1">
      <alignment/>
    </xf>
    <xf numFmtId="0" fontId="46" fillId="0" borderId="14" xfId="0" applyFont="1" applyBorder="1" applyAlignment="1">
      <alignment/>
    </xf>
    <xf numFmtId="0" fontId="44" fillId="0" borderId="18" xfId="0" applyFont="1" applyFill="1" applyBorder="1" applyAlignment="1">
      <alignment horizontal="center" wrapText="1"/>
    </xf>
    <xf numFmtId="0" fontId="44" fillId="0" borderId="19" xfId="0" applyFont="1" applyFill="1" applyBorder="1" applyAlignment="1">
      <alignment horizontal="center" wrapText="1"/>
    </xf>
    <xf numFmtId="49" fontId="17" fillId="0" borderId="0" xfId="0" applyNumberFormat="1" applyFont="1" applyBorder="1" applyAlignment="1">
      <alignment horizontal="center" vertical="center"/>
    </xf>
    <xf numFmtId="0" fontId="17" fillId="0" borderId="0" xfId="0" applyFont="1" applyBorder="1" applyAlignment="1" applyProtection="1">
      <alignment horizontal="right" vertical="center"/>
      <protection locked="0"/>
    </xf>
    <xf numFmtId="0" fontId="44" fillId="0" borderId="18"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6" fillId="0" borderId="14" xfId="0" applyFont="1" applyBorder="1" applyAlignment="1">
      <alignment horizontal="center" vertical="top"/>
    </xf>
    <xf numFmtId="0" fontId="47" fillId="0" borderId="19" xfId="0" applyFont="1" applyBorder="1" applyAlignment="1">
      <alignment/>
    </xf>
    <xf numFmtId="0" fontId="47" fillId="0" borderId="14" xfId="0" applyFont="1" applyBorder="1" applyAlignment="1">
      <alignment/>
    </xf>
    <xf numFmtId="17" fontId="17" fillId="0" borderId="0" xfId="0" applyNumberFormat="1" applyFont="1" applyBorder="1" applyAlignment="1">
      <alignment horizontal="center" vertical="center"/>
    </xf>
    <xf numFmtId="0" fontId="0" fillId="0" borderId="12" xfId="0" applyFont="1" applyFill="1" applyBorder="1" applyAlignment="1">
      <alignment horizontal="left"/>
    </xf>
    <xf numFmtId="197" fontId="44" fillId="34" borderId="18" xfId="0" applyNumberFormat="1"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20" fillId="0" borderId="12" xfId="0" applyFont="1" applyFill="1" applyBorder="1" applyAlignment="1">
      <alignment horizontal="left"/>
    </xf>
    <xf numFmtId="197" fontId="44" fillId="34" borderId="19" xfId="0" applyNumberFormat="1" applyFont="1" applyFill="1" applyBorder="1" applyAlignment="1">
      <alignment horizontal="center" vertical="center" wrapText="1"/>
    </xf>
    <xf numFmtId="197" fontId="44" fillId="34" borderId="14"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5" fillId="0" borderId="0" xfId="0" applyFont="1" applyAlignment="1">
      <alignment horizontal="center"/>
    </xf>
    <xf numFmtId="197" fontId="9" fillId="0" borderId="10" xfId="0" applyNumberFormat="1" applyFont="1" applyBorder="1" applyAlignment="1">
      <alignment horizontal="center" vertical="center" wrapText="1"/>
    </xf>
    <xf numFmtId="197" fontId="9" fillId="0" borderId="15" xfId="0" applyNumberFormat="1" applyFont="1" applyBorder="1" applyAlignment="1">
      <alignment horizontal="center" vertical="center" wrapText="1"/>
    </xf>
    <xf numFmtId="197" fontId="21" fillId="0" borderId="10" xfId="0" applyNumberFormat="1" applyFont="1" applyFill="1" applyBorder="1" applyAlignment="1">
      <alignment horizontal="center" vertical="center" wrapText="1"/>
    </xf>
    <xf numFmtId="197" fontId="21" fillId="0" borderId="15" xfId="0" applyNumberFormat="1"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0" xfId="0" applyAlignment="1">
      <alignment horizontal="center"/>
    </xf>
    <xf numFmtId="197" fontId="9" fillId="0" borderId="11" xfId="0" applyNumberFormat="1" applyFont="1" applyBorder="1" applyAlignment="1">
      <alignment horizontal="center" vertical="center" wrapText="1"/>
    </xf>
    <xf numFmtId="0" fontId="8" fillId="0" borderId="0" xfId="0" applyFont="1" applyBorder="1" applyAlignment="1">
      <alignment vertical="center"/>
    </xf>
    <xf numFmtId="0" fontId="48" fillId="0" borderId="0" xfId="0" applyFont="1" applyBorder="1" applyAlignment="1">
      <alignment horizontal="center" vertical="center"/>
    </xf>
    <xf numFmtId="0" fontId="8" fillId="0" borderId="0" xfId="0" applyFont="1" applyBorder="1" applyAlignment="1">
      <alignment horizontal="left" vertical="center"/>
    </xf>
    <xf numFmtId="0" fontId="49" fillId="0" borderId="0" xfId="0" applyFont="1" applyBorder="1" applyAlignment="1">
      <alignment horizontal="center" vertical="center"/>
    </xf>
    <xf numFmtId="0" fontId="8" fillId="0" borderId="0" xfId="0" applyFont="1" applyBorder="1" applyAlignment="1">
      <alignment horizontal="center" vertical="center"/>
    </xf>
    <xf numFmtId="0" fontId="50" fillId="0" borderId="0" xfId="0" applyFont="1" applyBorder="1" applyAlignment="1">
      <alignment vertical="center"/>
    </xf>
    <xf numFmtId="197" fontId="16" fillId="0" borderId="0" xfId="0" applyNumberFormat="1" applyFont="1" applyBorder="1" applyAlignment="1">
      <alignment horizontal="center" readingOrder="2"/>
    </xf>
    <xf numFmtId="197" fontId="1" fillId="0" borderId="16" xfId="0" applyNumberFormat="1" applyFont="1" applyBorder="1" applyAlignment="1">
      <alignment horizontal="center" vertical="center"/>
    </xf>
    <xf numFmtId="197" fontId="1" fillId="0" borderId="16" xfId="0" applyNumberFormat="1" applyFont="1" applyBorder="1" applyAlignment="1">
      <alignment horizontal="left" vertical="center"/>
    </xf>
    <xf numFmtId="197" fontId="51" fillId="0" borderId="16" xfId="0" applyNumberFormat="1" applyFont="1" applyBorder="1" applyAlignment="1">
      <alignment horizontal="center" readingOrder="2"/>
    </xf>
    <xf numFmtId="197" fontId="16" fillId="0" borderId="16" xfId="0" applyNumberFormat="1" applyFont="1" applyBorder="1" applyAlignment="1">
      <alignment horizontal="center" readingOrder="2"/>
    </xf>
    <xf numFmtId="197" fontId="15" fillId="0" borderId="10" xfId="0" applyNumberFormat="1" applyFont="1" applyFill="1" applyBorder="1" applyAlignment="1">
      <alignment horizontal="center" vertical="center"/>
    </xf>
    <xf numFmtId="197" fontId="15" fillId="0" borderId="20" xfId="0" applyNumberFormat="1" applyFont="1" applyFill="1" applyBorder="1" applyAlignment="1">
      <alignment horizontal="center" vertical="center"/>
    </xf>
    <xf numFmtId="197" fontId="15" fillId="0" borderId="12"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19" xfId="0" applyFont="1" applyFill="1" applyBorder="1" applyAlignment="1">
      <alignment horizontal="center" vertical="center" wrapText="1"/>
    </xf>
    <xf numFmtId="0" fontId="52" fillId="0" borderId="0" xfId="0" applyFont="1" applyAlignment="1">
      <alignment horizontal="center" vertical="center"/>
    </xf>
    <xf numFmtId="197" fontId="52" fillId="0" borderId="17" xfId="0" applyNumberFormat="1" applyFont="1" applyBorder="1" applyAlignment="1">
      <alignment horizontal="center" vertical="center" wrapText="1"/>
    </xf>
    <xf numFmtId="197" fontId="52" fillId="0" borderId="14" xfId="0" applyNumberFormat="1" applyFont="1" applyBorder="1" applyAlignment="1">
      <alignment horizontal="center" vertical="center" wrapText="1"/>
    </xf>
    <xf numFmtId="197" fontId="15" fillId="0" borderId="19" xfId="0" applyNumberFormat="1" applyFont="1" applyBorder="1" applyAlignment="1">
      <alignment horizontal="center" vertical="center" wrapText="1"/>
    </xf>
    <xf numFmtId="196" fontId="9" fillId="0" borderId="10"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center" vertical="center" wrapText="1" readingOrder="2"/>
      <protection locked="0"/>
    </xf>
    <xf numFmtId="197" fontId="9" fillId="0" borderId="11" xfId="0" applyNumberFormat="1" applyFont="1" applyFill="1" applyBorder="1" applyAlignment="1" applyProtection="1">
      <alignment horizontal="center" vertical="center" wrapText="1" readingOrder="2"/>
      <protection locked="0"/>
    </xf>
    <xf numFmtId="196" fontId="9" fillId="0" borderId="11" xfId="0" applyNumberFormat="1" applyFont="1" applyFill="1" applyBorder="1" applyAlignment="1" applyProtection="1">
      <alignment horizontal="center" vertical="center" wrapText="1"/>
      <protection locked="0"/>
    </xf>
    <xf numFmtId="197" fontId="9"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197" fontId="9" fillId="0" borderId="11" xfId="0" applyNumberFormat="1" applyFont="1" applyFill="1" applyBorder="1" applyAlignment="1" applyProtection="1">
      <alignment horizontal="center" vertical="center"/>
      <protection locked="0"/>
    </xf>
    <xf numFmtId="196"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197" fontId="9" fillId="0" borderId="10" xfId="0" applyNumberFormat="1" applyFont="1" applyFill="1" applyBorder="1" applyAlignment="1" applyProtection="1">
      <alignment horizontal="center" vertical="center" wrapText="1"/>
      <protection locked="0"/>
    </xf>
    <xf numFmtId="196"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49" fontId="9" fillId="33" borderId="11" xfId="0" applyNumberFormat="1" applyFont="1" applyFill="1" applyBorder="1" applyAlignment="1">
      <alignment horizontal="center" vertical="center" wrapText="1"/>
    </xf>
    <xf numFmtId="196" fontId="9" fillId="0" borderId="11" xfId="0" applyNumberFormat="1" applyFont="1" applyFill="1" applyBorder="1" applyAlignment="1" applyProtection="1">
      <alignment horizontal="center" vertical="center" wrapText="1" readingOrder="2"/>
      <protection locked="0"/>
    </xf>
    <xf numFmtId="0" fontId="9" fillId="0" borderId="11" xfId="0" applyFont="1" applyFill="1" applyBorder="1" applyAlignment="1" applyProtection="1">
      <alignment horizontal="center" vertical="center" wrapText="1" readingOrder="2"/>
      <protection locked="0"/>
    </xf>
    <xf numFmtId="0" fontId="53" fillId="33" borderId="10" xfId="0" applyFont="1" applyFill="1" applyBorder="1" applyAlignment="1">
      <alignment vertical="center" wrapText="1"/>
    </xf>
    <xf numFmtId="1" fontId="9" fillId="0" borderId="10" xfId="0" applyNumberFormat="1" applyFont="1" applyFill="1" applyBorder="1" applyAlignment="1" applyProtection="1">
      <alignment horizontal="center" vertical="center" wrapText="1" readingOrder="2"/>
      <protection locked="0"/>
    </xf>
    <xf numFmtId="0" fontId="10" fillId="33" borderId="10" xfId="0" applyFont="1" applyFill="1" applyBorder="1" applyAlignment="1">
      <alignment horizontal="center" vertical="center" readingOrder="2"/>
    </xf>
    <xf numFmtId="0" fontId="10" fillId="33" borderId="15" xfId="0" applyFont="1" applyFill="1" applyBorder="1" applyAlignment="1">
      <alignment horizontal="center" vertical="center" readingOrder="2"/>
    </xf>
    <xf numFmtId="0" fontId="48" fillId="0" borderId="0" xfId="0" applyFont="1" applyAlignment="1">
      <alignment vertical="center"/>
    </xf>
    <xf numFmtId="0" fontId="48" fillId="0" borderId="0" xfId="0" applyFont="1" applyAlignment="1">
      <alignment horizontal="center" vertical="center"/>
    </xf>
    <xf numFmtId="0" fontId="8" fillId="0" borderId="0" xfId="0" applyFont="1" applyBorder="1" applyAlignment="1">
      <alignment horizontal="right" vertical="center"/>
    </xf>
    <xf numFmtId="0" fontId="0" fillId="0" borderId="0" xfId="0" applyAlignment="1">
      <alignment horizontal="right"/>
    </xf>
    <xf numFmtId="0" fontId="49" fillId="0" borderId="0" xfId="0" applyFont="1" applyBorder="1" applyAlignment="1" applyProtection="1">
      <alignment vertical="center"/>
      <protection locked="0"/>
    </xf>
    <xf numFmtId="197" fontId="5" fillId="0" borderId="16" xfId="0" applyNumberFormat="1" applyFont="1" applyBorder="1" applyAlignment="1">
      <alignment vertical="center" readingOrder="2"/>
    </xf>
    <xf numFmtId="197" fontId="1" fillId="0" borderId="0" xfId="0" applyNumberFormat="1" applyFont="1" applyBorder="1" applyAlignment="1">
      <alignment horizontal="left" vertical="center"/>
    </xf>
    <xf numFmtId="197" fontId="15" fillId="0" borderId="15" xfId="0" applyNumberFormat="1" applyFont="1" applyFill="1" applyBorder="1" applyAlignment="1">
      <alignment horizontal="center" vertical="center"/>
    </xf>
    <xf numFmtId="197" fontId="15" fillId="0" borderId="13" xfId="0" applyNumberFormat="1" applyFont="1" applyFill="1" applyBorder="1" applyAlignment="1">
      <alignment horizontal="center" vertical="center"/>
    </xf>
    <xf numFmtId="0" fontId="54" fillId="0" borderId="14" xfId="0" applyFont="1" applyBorder="1" applyAlignment="1">
      <alignment horizontal="center" vertical="center" wrapText="1" readingOrder="1"/>
    </xf>
    <xf numFmtId="0" fontId="55" fillId="0" borderId="14" xfId="0" applyFont="1" applyBorder="1" applyAlignment="1">
      <alignment horizontal="center" vertical="center" wrapText="1" readingOrder="1"/>
    </xf>
    <xf numFmtId="0" fontId="55" fillId="37" borderId="14" xfId="0" applyFont="1" applyFill="1" applyBorder="1" applyAlignment="1">
      <alignment horizontal="center" vertical="center" wrapText="1" readingOrder="1"/>
    </xf>
    <xf numFmtId="0" fontId="54" fillId="35" borderId="14" xfId="0" applyFont="1" applyFill="1" applyBorder="1" applyAlignment="1">
      <alignment horizontal="center" vertical="center" wrapText="1" readingOrder="1"/>
    </xf>
    <xf numFmtId="0" fontId="56" fillId="0" borderId="14" xfId="0" applyFont="1" applyBorder="1" applyAlignment="1">
      <alignment horizontal="center" vertical="center" wrapText="1" readingOrder="1"/>
    </xf>
    <xf numFmtId="197" fontId="9" fillId="37" borderId="10" xfId="0" applyNumberFormat="1" applyFont="1" applyFill="1" applyBorder="1" applyAlignment="1" applyProtection="1">
      <alignment horizontal="center" vertical="center" wrapText="1" readingOrder="2"/>
      <protection locked="0"/>
    </xf>
    <xf numFmtId="197" fontId="9" fillId="0" borderId="14" xfId="0" applyNumberFormat="1" applyFont="1" applyFill="1" applyBorder="1" applyAlignment="1" applyProtection="1">
      <alignment horizontal="center" vertical="center" wrapText="1" readingOrder="2"/>
      <protection locked="0"/>
    </xf>
    <xf numFmtId="197" fontId="9" fillId="37" borderId="11" xfId="0" applyNumberFormat="1" applyFont="1" applyFill="1" applyBorder="1" applyAlignment="1" applyProtection="1">
      <alignment horizontal="center" vertical="center"/>
      <protection locked="0"/>
    </xf>
    <xf numFmtId="197" fontId="9" fillId="37" borderId="10" xfId="0" applyNumberFormat="1" applyFont="1" applyFill="1" applyBorder="1" applyAlignment="1" applyProtection="1">
      <alignment horizontal="center" vertical="center" wrapText="1"/>
      <protection locked="0"/>
    </xf>
    <xf numFmtId="197" fontId="9" fillId="37" borderId="11" xfId="0" applyNumberFormat="1" applyFont="1" applyFill="1" applyBorder="1" applyAlignment="1" applyProtection="1">
      <alignment horizontal="center" vertical="center" wrapText="1"/>
      <protection locked="0"/>
    </xf>
    <xf numFmtId="197" fontId="9" fillId="37" borderId="11" xfId="0" applyNumberFormat="1" applyFont="1" applyFill="1" applyBorder="1" applyAlignment="1" applyProtection="1">
      <alignment horizontal="center" vertical="center" wrapText="1" readingOrder="2"/>
      <protection locked="0"/>
    </xf>
    <xf numFmtId="0" fontId="53" fillId="35" borderId="10" xfId="0" applyFont="1" applyFill="1" applyBorder="1" applyAlignment="1">
      <alignment vertical="center" wrapText="1"/>
    </xf>
    <xf numFmtId="197" fontId="57" fillId="0" borderId="12" xfId="0" applyNumberFormat="1" applyFont="1" applyFill="1" applyBorder="1" applyAlignment="1" applyProtection="1">
      <alignment horizontal="left" vertical="center" wrapText="1" readingOrder="2"/>
      <protection locked="0"/>
    </xf>
    <xf numFmtId="197" fontId="9" fillId="35" borderId="0" xfId="0" applyNumberFormat="1" applyFont="1" applyFill="1" applyBorder="1" applyAlignment="1" applyProtection="1">
      <alignment horizontal="right" vertical="center" wrapText="1" readingOrder="2"/>
      <protection locked="0"/>
    </xf>
    <xf numFmtId="197" fontId="9" fillId="0" borderId="0" xfId="0" applyNumberFormat="1" applyFont="1" applyFill="1" applyBorder="1" applyAlignment="1" applyProtection="1">
      <alignment horizontal="right" vertical="center" wrapText="1" readingOrder="2"/>
      <protection locked="0"/>
    </xf>
    <xf numFmtId="197" fontId="9" fillId="0" borderId="12" xfId="0" applyNumberFormat="1" applyFont="1" applyFill="1" applyBorder="1" applyAlignment="1" applyProtection="1">
      <alignment horizontal="center" vertical="center" wrapText="1" readingOrder="2"/>
      <protection locked="0"/>
    </xf>
    <xf numFmtId="197" fontId="9" fillId="0" borderId="13" xfId="0" applyNumberFormat="1" applyFont="1" applyFill="1" applyBorder="1" applyAlignment="1" applyProtection="1">
      <alignment horizontal="center" vertical="center" wrapText="1" readingOrder="2"/>
      <protection locked="0"/>
    </xf>
    <xf numFmtId="0" fontId="0" fillId="35" borderId="0" xfId="0" applyFill="1" applyAlignment="1">
      <alignment/>
    </xf>
    <xf numFmtId="197" fontId="9" fillId="0" borderId="0" xfId="0" applyNumberFormat="1" applyFont="1" applyFill="1" applyBorder="1" applyAlignment="1" applyProtection="1">
      <alignment horizontal="center" vertical="center" wrapText="1" readingOrder="2"/>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49"/>
          <c:y val="0.14875"/>
          <c:w val="0.906"/>
          <c:h val="0.7595"/>
        </c:manualLayout>
      </c:layout>
      <c:bar3DChart>
        <c:barDir val="col"/>
        <c:grouping val="standard"/>
        <c:varyColors val="0"/>
        <c:ser>
          <c:idx val="0"/>
          <c:order val="0"/>
          <c:tx>
            <c:strRef>
              <c:f>'CPI for Feb. 2018'!$W$5</c:f>
              <c:strCache>
                <c:ptCount val="1"/>
                <c:pt idx="0">
                  <c:v>       February 2018</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'CPI for Feb. 2018'!$T$11:$T$23</c:f>
              <c:strCache/>
            </c:strRef>
          </c:cat>
          <c:val>
            <c:numRef>
              <c:f>'CPI for Feb. 2018'!$W$11:$W$23</c:f>
              <c:numCache/>
            </c:numRef>
          </c:val>
          <c:shape val="box"/>
        </c:ser>
        <c:ser>
          <c:idx val="1"/>
          <c:order val="1"/>
          <c:tx>
            <c:strRef>
              <c:f>'CPI for Feb. 2018'!$V$5</c:f>
              <c:strCache>
                <c:ptCount val="1"/>
                <c:pt idx="0">
                  <c:v>        January 2018</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'CPI for Feb. 2018'!$T$11:$T$23</c:f>
              <c:strCache/>
            </c:strRef>
          </c:cat>
          <c:val>
            <c:numRef>
              <c:f>'CPI for Feb. 2018'!$V$11:$V$23</c:f>
              <c:numCache/>
            </c:numRef>
          </c:val>
          <c:shape val="box"/>
        </c:ser>
        <c:shape val="box"/>
        <c:axId val="60121658"/>
        <c:axId val="4224011"/>
        <c:axId val="38016100"/>
      </c:bar3DChart>
      <c:catAx>
        <c:axId val="60121658"/>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Divisions</a:t>
                </a:r>
              </a:p>
            </c:rich>
          </c:tx>
          <c:layout>
            <c:manualLayout>
              <c:xMode val="factor"/>
              <c:yMode val="factor"/>
              <c:x val="0.414"/>
              <c:y val="0.1157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224011"/>
        <c:crosses val="autoZero"/>
        <c:auto val="1"/>
        <c:lblOffset val="100"/>
        <c:tickLblSkip val="1"/>
        <c:noMultiLvlLbl val="0"/>
      </c:catAx>
      <c:valAx>
        <c:axId val="4224011"/>
        <c:scaling>
          <c:orientation val="minMax"/>
        </c:scaling>
        <c:axPos val="r"/>
        <c:title>
          <c:tx>
            <c:rich>
              <a:bodyPr vert="horz" rot="-5400000" anchor="ctr"/>
              <a:lstStyle/>
              <a:p>
                <a:pPr algn="ctr">
                  <a:defRPr/>
                </a:pPr>
                <a:r>
                  <a:rPr lang="en-US" cap="none" sz="1000" b="1" i="0" u="none" baseline="0">
                    <a:solidFill>
                      <a:srgbClr val="000000"/>
                    </a:solidFill>
                    <a:latin typeface="Arial"/>
                    <a:ea typeface="Arial"/>
                    <a:cs typeface="Arial"/>
                  </a:rPr>
                  <a:t>General Index</a:t>
                </a:r>
              </a:p>
            </c:rich>
          </c:tx>
          <c:layout>
            <c:manualLayout>
              <c:xMode val="factor"/>
              <c:yMode val="factor"/>
              <c:x val="0.0275"/>
              <c:y val="0.058"/>
            </c:manualLayout>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60121658"/>
        <c:crossesAt val="1"/>
        <c:crossBetween val="between"/>
        <c:dispUnits/>
      </c:valAx>
      <c:serAx>
        <c:axId val="38016100"/>
        <c:scaling>
          <c:orientation val="minMax"/>
        </c:scaling>
        <c:axPos val="b"/>
        <c:delete val="1"/>
        <c:majorTickMark val="out"/>
        <c:minorTickMark val="none"/>
        <c:tickLblPos val="nextTo"/>
        <c:crossAx val="4224011"/>
        <c:crosses val="autoZero"/>
        <c:tickLblSkip val="1"/>
        <c:tickMarkSkip val="1"/>
      </c:serAx>
      <c:spPr>
        <a:noFill/>
        <a:ln>
          <a:noFill/>
        </a:ln>
      </c:spPr>
    </c:plotArea>
    <c:legend>
      <c:legendPos val="r"/>
      <c:layout>
        <c:manualLayout>
          <c:xMode val="edge"/>
          <c:yMode val="edge"/>
          <c:x val="0.78875"/>
          <c:y val="0.4385"/>
          <c:w val="0.1805"/>
          <c:h val="0.1315"/>
        </c:manualLayout>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4425"/>
          <c:y val="0.18925"/>
          <c:w val="0.942"/>
          <c:h val="0.76"/>
        </c:manualLayout>
      </c:layout>
      <c:bar3DChart>
        <c:barDir val="col"/>
        <c:grouping val="standard"/>
        <c:varyColors val="0"/>
        <c:ser>
          <c:idx val="0"/>
          <c:order val="0"/>
          <c:tx>
            <c:strRef>
              <c:f>'CPI for Feb. 2018'!$W$5</c:f>
              <c:strCache>
                <c:ptCount val="1"/>
                <c:pt idx="0">
                  <c:v>       February 2018</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'CPI for Feb. 2018'!$T$34:$T$46</c:f>
              <c:strCache/>
            </c:strRef>
          </c:cat>
          <c:val>
            <c:numRef>
              <c:f>'CPI for Feb. 2018'!$W$11:$W$23</c:f>
              <c:numCache/>
            </c:numRef>
          </c:val>
          <c:shape val="box"/>
        </c:ser>
        <c:ser>
          <c:idx val="1"/>
          <c:order val="1"/>
          <c:tx>
            <c:strRef>
              <c:f>'CPI for Feb. 2018'!$V$28</c:f>
              <c:strCache>
                <c:ptCount val="1"/>
                <c:pt idx="0">
                  <c:v>        February 2017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'CPI for Feb. 2018'!$T$34:$T$46</c:f>
              <c:strCache/>
            </c:strRef>
          </c:cat>
          <c:val>
            <c:numRef>
              <c:f>'CPI for Feb. 2018'!$V$34:$V$46</c:f>
              <c:numCache/>
            </c:numRef>
          </c:val>
          <c:shape val="box"/>
        </c:ser>
        <c:shape val="box"/>
        <c:axId val="6600581"/>
        <c:axId val="59405230"/>
        <c:axId val="64885023"/>
      </c:bar3DChart>
      <c:catAx>
        <c:axId val="660058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Divisions</a:t>
                </a:r>
              </a:p>
            </c:rich>
          </c:tx>
          <c:layout>
            <c:manualLayout>
              <c:xMode val="factor"/>
              <c:yMode val="factor"/>
              <c:x val="0.427"/>
              <c:y val="0.008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9405230"/>
        <c:crosses val="autoZero"/>
        <c:auto val="1"/>
        <c:lblOffset val="100"/>
        <c:tickLblSkip val="1"/>
        <c:noMultiLvlLbl val="0"/>
      </c:catAx>
      <c:valAx>
        <c:axId val="59405230"/>
        <c:scaling>
          <c:orientation val="minMax"/>
        </c:scaling>
        <c:axPos val="r"/>
        <c:title>
          <c:tx>
            <c:rich>
              <a:bodyPr vert="horz" rot="-5400000" anchor="ctr"/>
              <a:lstStyle/>
              <a:p>
                <a:pPr algn="ctr">
                  <a:defRPr/>
                </a:pPr>
                <a:r>
                  <a:rPr lang="en-US" cap="none" sz="1000" b="1" i="0" u="none" baseline="0">
                    <a:solidFill>
                      <a:srgbClr val="000000"/>
                    </a:solidFill>
                    <a:latin typeface="Arial"/>
                    <a:ea typeface="Arial"/>
                    <a:cs typeface="Arial"/>
                  </a:rPr>
                  <a:t>General Index</a:t>
                </a:r>
              </a:p>
            </c:rich>
          </c:tx>
          <c:layout>
            <c:manualLayout>
              <c:xMode val="factor"/>
              <c:yMode val="factor"/>
              <c:x val="-0.0085"/>
              <c:y val="-0.01375"/>
            </c:manualLayout>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6600581"/>
        <c:crossesAt val="1"/>
        <c:crossBetween val="between"/>
        <c:dispUnits/>
      </c:valAx>
      <c:serAx>
        <c:axId val="64885023"/>
        <c:scaling>
          <c:orientation val="minMax"/>
        </c:scaling>
        <c:axPos val="b"/>
        <c:delete val="1"/>
        <c:majorTickMark val="out"/>
        <c:minorTickMark val="none"/>
        <c:tickLblPos val="nextTo"/>
        <c:crossAx val="59405230"/>
        <c:crosses val="autoZero"/>
        <c:tickLblSkip val="1"/>
        <c:tickMarkSkip val="1"/>
      </c:serAx>
      <c:spPr>
        <a:noFill/>
        <a:ln>
          <a:noFill/>
        </a:ln>
      </c:spPr>
    </c:plotArea>
    <c:legend>
      <c:legendPos val="r"/>
      <c:layout>
        <c:manualLayout>
          <c:xMode val="edge"/>
          <c:yMode val="edge"/>
          <c:x val="0.82325"/>
          <c:y val="0.53775"/>
          <c:w val="0.14925"/>
          <c:h val="0.13525"/>
        </c:manualLayout>
      </c:layout>
      <c:overlay val="0"/>
      <c:spPr>
        <a:solidFill>
          <a:srgbClr val="FFFFFF"/>
        </a:solidFill>
        <a:ln w="3175">
          <a:solidFill>
            <a:srgbClr val="000000"/>
          </a:solidFill>
        </a:ln>
      </c:spPr>
      <c:txPr>
        <a:bodyPr vert="horz" rot="0"/>
        <a:lstStyle/>
        <a:p>
          <a:pPr>
            <a:defRPr lang="en-US" cap="none" sz="630"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0.0335</cdr:y>
    </cdr:from>
    <cdr:to>
      <cdr:x>0.99425</cdr:x>
      <cdr:y>0.11175</cdr:y>
    </cdr:to>
    <cdr:sp>
      <cdr:nvSpPr>
        <cdr:cNvPr id="1" name="Text Box 2"/>
        <cdr:cNvSpPr txBox="1">
          <a:spLocks noChangeArrowheads="1"/>
        </cdr:cNvSpPr>
      </cdr:nvSpPr>
      <cdr:spPr>
        <a:xfrm>
          <a:off x="47625" y="180975"/>
          <a:ext cx="5553075" cy="428625"/>
        </a:xfrm>
        <a:prstGeom prst="rect">
          <a:avLst/>
        </a:prstGeom>
        <a:noFill/>
        <a:ln w="9525" cmpd="sng">
          <a:noFill/>
        </a:ln>
      </cdr:spPr>
      <cdr:txBody>
        <a:bodyPr vertOverflow="clip" wrap="square" lIns="36576" tIns="32004" rIns="36576" bIns="0"/>
        <a:p>
          <a:pPr algn="ctr">
            <a:defRPr/>
          </a:pPr>
          <a:r>
            <a:rPr lang="en-US" cap="none" sz="1400" b="1" i="0" u="none" baseline="0">
              <a:solidFill>
                <a:srgbClr val="000000"/>
              </a:solidFill>
              <a:latin typeface="Times New Roman"/>
              <a:ea typeface="Times New Roman"/>
              <a:cs typeface="Times New Roman"/>
            </a:rPr>
            <a:t>   Consumer Price Indices for  </a:t>
          </a:r>
          <a:r>
            <a:rPr lang="en-US" cap="none" sz="1400" b="1" i="0" u="none" baseline="0">
              <a:solidFill>
                <a:srgbClr val="0000FF"/>
              </a:solidFill>
              <a:latin typeface="Times New Roman"/>
              <a:ea typeface="Times New Roman"/>
              <a:cs typeface="Times New Roman"/>
            </a:rPr>
            <a:t>January</a:t>
          </a:r>
          <a:r>
            <a:rPr lang="en-US" cap="none" sz="1400" b="1" i="0" u="none" baseline="0">
              <a:solidFill>
                <a:srgbClr val="0000FF"/>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2018 </a:t>
          </a:r>
          <a:r>
            <a:rPr lang="en-US" cap="none" sz="1400" b="1" i="0" u="none" baseline="0">
              <a:solidFill>
                <a:srgbClr val="0000FF"/>
              </a:solidFill>
              <a:latin typeface="Times New Roman"/>
              <a:ea typeface="Times New Roman"/>
              <a:cs typeface="Times New Roman"/>
            </a:rPr>
            <a:t>&amp;</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February</a:t>
          </a:r>
          <a:r>
            <a:rPr lang="en-US" cap="none" sz="1400" b="1" i="0" u="none" baseline="0">
              <a:solidFill>
                <a:srgbClr val="0000FF"/>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2018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0.0395</cdr:y>
    </cdr:from>
    <cdr:to>
      <cdr:x>0.9975</cdr:x>
      <cdr:y>0.15</cdr:y>
    </cdr:to>
    <cdr:sp>
      <cdr:nvSpPr>
        <cdr:cNvPr id="1" name="Text Box 1"/>
        <cdr:cNvSpPr txBox="1">
          <a:spLocks noChangeArrowheads="1"/>
        </cdr:cNvSpPr>
      </cdr:nvSpPr>
      <cdr:spPr>
        <a:xfrm>
          <a:off x="57150" y="219075"/>
          <a:ext cx="5562600" cy="628650"/>
        </a:xfrm>
        <a:prstGeom prst="rect">
          <a:avLst/>
        </a:prstGeom>
        <a:noFill/>
        <a:ln w="9525" cmpd="sng">
          <a:noFill/>
        </a:ln>
      </cdr:spPr>
      <cdr:txBody>
        <a:bodyPr vertOverflow="clip" wrap="square" lIns="36576" tIns="32004" rIns="36576" bIns="0"/>
        <a:p>
          <a:pPr algn="ctr">
            <a:defRPr/>
          </a:pPr>
          <a:r>
            <a:rPr lang="en-US" cap="none" sz="1425" b="1" i="0" u="none" baseline="0">
              <a:solidFill>
                <a:srgbClr val="000000"/>
              </a:solidFill>
              <a:latin typeface="Times New Roman"/>
              <a:ea typeface="Times New Roman"/>
              <a:cs typeface="Times New Roman"/>
            </a:rPr>
            <a:t>Consumer Price Indices for </a:t>
          </a:r>
          <a:r>
            <a:rPr lang="en-US" cap="none" sz="1400" b="1" i="0" u="none" baseline="0">
              <a:solidFill>
                <a:srgbClr val="0000FF"/>
              </a:solidFill>
              <a:latin typeface="Times New Roman"/>
              <a:ea typeface="Times New Roman"/>
              <a:cs typeface="Times New Roman"/>
            </a:rPr>
            <a:t>February</a:t>
          </a:r>
          <a:r>
            <a:rPr lang="en-US" cap="none" sz="1400" b="1" i="0" u="none" baseline="0">
              <a:solidFill>
                <a:srgbClr val="0000FF"/>
              </a:solidFill>
              <a:latin typeface="Times New Roman"/>
              <a:ea typeface="Times New Roman"/>
              <a:cs typeface="Times New Roman"/>
            </a:rPr>
            <a:t> 2018 </a:t>
          </a:r>
          <a:r>
            <a:rPr lang="en-US" cap="none" sz="1425" b="1" i="0" u="none" baseline="0">
              <a:solidFill>
                <a:srgbClr val="0000FF"/>
              </a:solidFill>
              <a:latin typeface="Times New Roman"/>
              <a:ea typeface="Times New Roman"/>
              <a:cs typeface="Times New Roman"/>
            </a:rPr>
            <a:t>&amp; </a:t>
          </a:r>
          <a:r>
            <a:rPr lang="en-US" cap="none" sz="1400" b="1" i="0" u="none" baseline="0">
              <a:solidFill>
                <a:srgbClr val="0000FF"/>
              </a:solidFill>
              <a:latin typeface="Times New Roman"/>
              <a:ea typeface="Times New Roman"/>
              <a:cs typeface="Times New Roman"/>
            </a:rPr>
            <a:t>February</a:t>
          </a:r>
          <a:r>
            <a:rPr lang="en-US" cap="none" sz="1400" b="1" i="0" u="none" baseline="0">
              <a:solidFill>
                <a:srgbClr val="0000FF"/>
              </a:solidFill>
              <a:latin typeface="Times New Roman"/>
              <a:ea typeface="Times New Roman"/>
              <a:cs typeface="Times New Roman"/>
            </a:rPr>
            <a:t> </a:t>
          </a:r>
          <a:r>
            <a:rPr lang="en-US" cap="none" sz="1425" b="1" i="0" u="none" baseline="0">
              <a:solidFill>
                <a:srgbClr val="0000FF"/>
              </a:solidFill>
              <a:latin typeface="Times New Roman"/>
              <a:ea typeface="Times New Roman"/>
              <a:cs typeface="Times New Roman"/>
            </a:rPr>
            <a:t>2017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171450</xdr:rowOff>
    </xdr:from>
    <xdr:to>
      <xdr:col>17</xdr:col>
      <xdr:colOff>304800</xdr:colOff>
      <xdr:row>22</xdr:row>
      <xdr:rowOff>133350</xdr:rowOff>
    </xdr:to>
    <xdr:graphicFrame>
      <xdr:nvGraphicFramePr>
        <xdr:cNvPr id="1" name="Chart 1"/>
        <xdr:cNvGraphicFramePr/>
      </xdr:nvGraphicFramePr>
      <xdr:xfrm>
        <a:off x="6105525" y="171450"/>
        <a:ext cx="5629275" cy="5514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0</xdr:col>
      <xdr:colOff>0</xdr:colOff>
      <xdr:row>47</xdr:row>
      <xdr:rowOff>28575</xdr:rowOff>
    </xdr:to>
    <xdr:sp>
      <xdr:nvSpPr>
        <xdr:cNvPr id="2" name="Text Box 4"/>
        <xdr:cNvSpPr txBox="1">
          <a:spLocks noChangeAspect="1" noChangeArrowheads="1"/>
        </xdr:cNvSpPr>
      </xdr:nvSpPr>
      <xdr:spPr>
        <a:xfrm flipH="1">
          <a:off x="0" y="85725"/>
          <a:ext cx="0" cy="114681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                                                                           </a:t>
          </a:r>
          <a:r>
            <a:rPr lang="en-US" cap="none" sz="1600" b="1" i="0" u="none" baseline="0">
              <a:solidFill>
                <a:srgbClr val="000000"/>
              </a:solidFill>
              <a:latin typeface="Simplified Arabic"/>
              <a:ea typeface="Simplified Arabic"/>
              <a:cs typeface="Simplified Arabic"/>
            </a:rPr>
            <a:t>مقدمة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ي</a:t>
          </a:r>
          <a:r>
            <a:rPr lang="en-US" cap="none" sz="1200" b="0" i="0" u="none" baseline="0">
              <a:solidFill>
                <a:srgbClr val="000000"/>
              </a:solidFill>
              <a:latin typeface="Simplified Arabic"/>
              <a:ea typeface="Simplified Arabic"/>
              <a:cs typeface="Simplified Arabic"/>
            </a:rPr>
            <a:t>سر الجهاز المركزي للإحصاء  / قسم الأرقام القياسية أن يقدم تقرير الأرقام القياسية لأسعار المستهلك لشهر</a:t>
          </a:r>
          <a:r>
            <a:rPr lang="en-US" cap="none" sz="1200" b="0" i="0" u="none" baseline="0">
              <a:solidFill>
                <a:srgbClr val="0000FF"/>
              </a:solidFill>
              <a:latin typeface="Simplified Arabic"/>
              <a:ea typeface="Simplified Arabic"/>
              <a:cs typeface="Simplified Arabic"/>
            </a:rPr>
            <a:t>كانون الثاني /2013</a:t>
          </a:r>
          <a:r>
            <a:rPr lang="en-US" cap="none" sz="1200" b="0" i="0" u="none" baseline="0">
              <a:solidFill>
                <a:srgbClr val="000000"/>
              </a:solidFill>
              <a:latin typeface="Simplified Arabic"/>
              <a:ea typeface="Simplified Arabic"/>
              <a:cs typeface="Simplified Arabic"/>
            </a:rPr>
            <a:t> ضمن خطة عمل الجهاز لسنة </a:t>
          </a:r>
          <a:r>
            <a:rPr lang="en-US" cap="none" sz="1200" b="0" i="0" u="none" baseline="0">
              <a:solidFill>
                <a:srgbClr val="0000FF"/>
              </a:solidFill>
              <a:latin typeface="Simplified Arabic"/>
              <a:ea typeface="Simplified Arabic"/>
              <a:cs typeface="Simplified Arabic"/>
            </a:rPr>
            <a:t>2013</a:t>
          </a:r>
          <a:r>
            <a:rPr lang="en-US" cap="none" sz="1200" b="0" i="0" u="none" baseline="0">
              <a:solidFill>
                <a:srgbClr val="000000"/>
              </a:solidFill>
              <a:latin typeface="Simplified Arabic"/>
              <a:ea typeface="Simplified Arabic"/>
              <a:cs typeface="Simplified Arabic"/>
            </a:rPr>
            <a:t> .
</a:t>
          </a:r>
          <a:r>
            <a:rPr lang="en-US" cap="none" sz="1200" b="0" i="0" u="none" baseline="0">
              <a:solidFill>
                <a:srgbClr val="000000"/>
              </a:solidFill>
              <a:latin typeface="Simplified Arabic"/>
              <a:ea typeface="Simplified Arabic"/>
              <a:cs typeface="Simplified Arabic"/>
            </a:rPr>
            <a:t>ان الرقم القياسي لأسعار المستهلك  </a:t>
          </a:r>
          <a:r>
            <a:rPr lang="en-US" cap="none" sz="1200" b="0" i="0" u="none" baseline="0">
              <a:solidFill>
                <a:srgbClr val="000000"/>
              </a:solidFill>
              <a:latin typeface="Simplified Arabic"/>
              <a:ea typeface="Simplified Arabic"/>
              <a:cs typeface="Simplified Arabic"/>
            </a:rPr>
            <a:t>Consumer Price Index </a:t>
          </a:r>
          <a:r>
            <a:rPr lang="en-US" cap="none" sz="1200" b="0" i="0" u="none" baseline="0">
              <a:solidFill>
                <a:srgbClr val="000000"/>
              </a:solidFill>
              <a:latin typeface="Simplified Arabic"/>
              <a:ea typeface="Simplified Arabic"/>
              <a:cs typeface="Simplified Arabic"/>
            </a:rPr>
            <a:t>هو مؤشر يقيس معدل التغير عبر الزمن في اسعار السلع والخدمات التي يقتنيها المستهلك،حيث ان هذه التغيرات تؤثر على القوة الشرائية الحقيقية لدخول المستهلكين وعلى رفاهيتهم. كما يمكن اعتباره مؤشرا للمستوى العام للاسعار في بلد ما ، حيث تعنى الدول المختلفة  بتوفير ارقاما دقيقة معبرة لهذا المؤشر لما له من مساس مباشر برفاهية الفرد و المستوى المعيشي له.  
</a:t>
          </a:r>
          <a:r>
            <a:rPr lang="en-US" cap="none" sz="1200" b="0" i="0" u="none" baseline="0">
              <a:solidFill>
                <a:srgbClr val="000000"/>
              </a:solidFill>
              <a:latin typeface="Simplified Arabic"/>
              <a:ea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ويقوم قسم الأرقام القياسية حالياً بإصدار تقرير شهري للرقم القياسي لأسعار المستهلك بسنة الأساس المذكورة.
</a:t>
          </a:r>
          <a:r>
            <a:rPr lang="en-US" cap="none" sz="1200" b="0" i="0" u="none" baseline="0">
              <a:solidFill>
                <a:srgbClr val="000000"/>
              </a:solidFill>
              <a:latin typeface="Simplified Arabic"/>
              <a:ea typeface="Simplified Arabic"/>
              <a:cs typeface="Simplified Arabic"/>
            </a:rPr>
            <a:t>                                                                                          قسم الأرقام القياسية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FF"/>
              </a:solidFill>
              <a:latin typeface="Simplified Arabic"/>
              <a:ea typeface="Simplified Arabic"/>
              <a:cs typeface="Simplified Arabic"/>
            </a:rPr>
            <a:t>شباط 2013
</a:t>
          </a:r>
          <a:r>
            <a:rPr lang="en-US" cap="none" sz="1200" b="0" i="0" u="none" baseline="0">
              <a:solidFill>
                <a:srgbClr val="0000FF"/>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منهجية احتساب الرقم القياسي لاسعار المستهلك </a:t>
          </a:r>
          <a:r>
            <a:rPr lang="en-US" cap="none" sz="1200" b="0" i="0" u="sng" baseline="0">
              <a:solidFill>
                <a:srgbClr val="000000"/>
              </a:solidFill>
              <a:latin typeface="Simplified Arabic"/>
              <a:ea typeface="Simplified Arabic"/>
              <a:cs typeface="Simplified Arabic"/>
            </a:rPr>
            <a:t>CPI Methodology</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 </a:t>
          </a:r>
          <a:r>
            <a:rPr lang="en-US" cap="none" sz="1200" b="0" i="0" u="sng" baseline="0">
              <a:solidFill>
                <a:srgbClr val="000000"/>
              </a:solidFill>
              <a:latin typeface="Simplified Arabic"/>
              <a:ea typeface="Simplified Arabic"/>
              <a:cs typeface="Simplified Arabic"/>
            </a:rPr>
            <a:t>فترة الاساس </a:t>
          </a:r>
          <a:r>
            <a:rPr lang="en-US" cap="none" sz="1200" b="0" i="0" u="sng" baseline="0">
              <a:solidFill>
                <a:srgbClr val="000000"/>
              </a:solidFill>
              <a:latin typeface="Simplified Arabic"/>
              <a:ea typeface="Simplified Arabic"/>
              <a:cs typeface="Simplified Arabic"/>
            </a:rPr>
            <a:t>Base Year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r>
            <a:rPr lang="en-US" cap="none" sz="1200" b="0" i="0" u="sng" baseline="0">
              <a:solidFill>
                <a:srgbClr val="000000"/>
              </a:solidFill>
              <a:latin typeface="Simplified Arabic"/>
              <a:ea typeface="Simplified Arabic"/>
              <a:cs typeface="Simplified Arabic"/>
            </a:rPr>
            <a:t>2. اختيار عينة السلع والخدمات </a:t>
          </a:r>
          <a:r>
            <a:rPr lang="en-US" cap="none" sz="1200" b="0" i="0" u="sng" baseline="0">
              <a:solidFill>
                <a:srgbClr val="000000"/>
              </a:solidFill>
              <a:latin typeface="Simplified Arabic"/>
              <a:ea typeface="Simplified Arabic"/>
              <a:cs typeface="Simplified Arabic"/>
            </a:rPr>
            <a:t>Products Sample Selection</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لاختيار السلة السلعية لمؤشر الرقم القياسي لاسعار المستهلك فقد اعتمدت العينة بطريقة القطع </a:t>
          </a:r>
          <a:r>
            <a:rPr lang="en-US" cap="none" sz="1200" b="0" i="0" u="none" baseline="0">
              <a:solidFill>
                <a:srgbClr val="000000"/>
              </a:solidFill>
              <a:latin typeface="Simplified Arabic"/>
              <a:ea typeface="Simplified Arabic"/>
              <a:cs typeface="Simplified Arabic"/>
            </a:rPr>
            <a:t>Cut – Off Sampling  </a:t>
          </a:r>
          <a:r>
            <a:rPr lang="en-US" cap="none" sz="1200" b="0" i="0" u="none" baseline="0">
              <a:solidFill>
                <a:srgbClr val="000000"/>
              </a:solidFill>
              <a:latin typeface="Simplified Arabic"/>
              <a:ea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cap="none" sz="1200" b="0" i="0" u="none" baseline="0">
              <a:solidFill>
                <a:srgbClr val="000000"/>
              </a:solidFill>
              <a:latin typeface="Simplified Arabic"/>
              <a:ea typeface="Simplified Arabic"/>
              <a:cs typeface="Simplified Arabic"/>
            </a:rPr>
            <a:t>Products </a:t>
          </a:r>
          <a:r>
            <a:rPr lang="en-US" cap="none" sz="1200" b="0" i="0" u="none" baseline="0">
              <a:solidFill>
                <a:srgbClr val="000000"/>
              </a:solidFill>
              <a:latin typeface="Simplified Arabic"/>
              <a:ea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cap="none" sz="1200" b="0" i="0" u="none" baseline="0">
              <a:solidFill>
                <a:srgbClr val="000000"/>
              </a:solidFill>
              <a:latin typeface="Simplified Arabic"/>
              <a:ea typeface="Simplified Arabic"/>
              <a:cs typeface="Simplified Arabic"/>
            </a:rPr>
            <a:t>Varieties  </a:t>
          </a:r>
          <a:r>
            <a:rPr lang="en-US" cap="none" sz="1200" b="0" i="0" u="none" baseline="0">
              <a:solidFill>
                <a:srgbClr val="000000"/>
              </a:solidFill>
              <a:latin typeface="Simplified Arabic"/>
              <a:ea typeface="Simplified Arabic"/>
              <a:cs typeface="Simplified Arabic"/>
            </a:rPr>
            <a:t>المختارة 633 صنفاً توزعت على 12 قسماً بموجب تصنيف الانفاق الفردي حسب الغرض </a:t>
          </a:r>
          <a:r>
            <a:rPr lang="en-US" cap="none" sz="1200" b="0" i="0" u="none" baseline="0">
              <a:solidFill>
                <a:srgbClr val="000000"/>
              </a:solidFill>
              <a:latin typeface="Simplified Arabic"/>
              <a:ea typeface="Simplified Arabic"/>
              <a:cs typeface="Simplified Arabic"/>
            </a:rPr>
            <a:t>Classification Of Individual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19050</xdr:rowOff>
    </xdr:from>
    <xdr:to>
      <xdr:col>0</xdr:col>
      <xdr:colOff>0</xdr:colOff>
      <xdr:row>52</xdr:row>
      <xdr:rowOff>0</xdr:rowOff>
    </xdr:to>
    <xdr:sp>
      <xdr:nvSpPr>
        <xdr:cNvPr id="3" name="Text Box 10"/>
        <xdr:cNvSpPr txBox="1">
          <a:spLocks noChangeArrowheads="1"/>
        </xdr:cNvSpPr>
      </xdr:nvSpPr>
      <xdr:spPr>
        <a:xfrm flipH="1">
          <a:off x="0" y="19050"/>
          <a:ext cx="0" cy="1231582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sng" baseline="0">
              <a:solidFill>
                <a:srgbClr val="000000"/>
              </a:solidFill>
              <a:latin typeface="Simplified Arabic"/>
              <a:ea typeface="Simplified Arabic"/>
              <a:cs typeface="Simplified Arabic"/>
            </a:rPr>
            <a:t>تحليل معدلات التضخم</a:t>
          </a:r>
          <a:r>
            <a:rPr lang="en-US" cap="none" sz="1200" b="1"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1</a:t>
          </a:r>
          <a:r>
            <a:rPr lang="en-US" cap="none" sz="1200" b="0" i="0" u="sng" baseline="0">
              <a:solidFill>
                <a:srgbClr val="000000"/>
              </a:solidFill>
              <a:latin typeface="Simplified Arabic"/>
              <a:ea typeface="Simplified Arabic"/>
              <a:cs typeface="Simplified Arabic"/>
            </a:rPr>
            <a:t>.معدلات التضخم الشهرية :-
</a:t>
          </a:r>
          <a:r>
            <a:rPr lang="en-US" cap="none" sz="1200" b="0" i="0" u="none" baseline="0">
              <a:solidFill>
                <a:srgbClr val="000000"/>
              </a:solidFill>
              <a:latin typeface="Simplified Arabic"/>
              <a:ea typeface="Simplified Arabic"/>
              <a:cs typeface="Simplified Arabic"/>
            </a:rPr>
            <a:t>  بلغ الرقم القياسي العام لاسعار المستهلك لشهر كانون الثاني / 2013 في العراق (141.3 %) مسجلا ارتفاعاً بلغ معدله (0.6% ) عن الشهر الماضي ويرجع ذلك الى ارتفاع اسعار الاقسام السلعية التالية  ( الاغذية والمشروبات غير الكحولية ،  الملابس والاحذية ، السكن ، التجهيزات والمعدات المنزلية والصيانة ، الصحة ، التعليم ، المطاعم ) حيث بلغت معدلات التغير الشهرية لها (0.7 %، 0.4 %، 1.0 %، 0.2 % ، 0.2 % ، 0.1 % ، 0.2 %) على التوالي.
</a:t>
          </a:r>
          <a:r>
            <a:rPr lang="en-US" cap="none" sz="1200" b="0" i="0" u="none" baseline="0">
              <a:solidFill>
                <a:srgbClr val="000000"/>
              </a:solidFill>
              <a:latin typeface="Simplified Arabic"/>
              <a:ea typeface="Simplified Arabic"/>
              <a:cs typeface="Simplified Arabic"/>
            </a:rPr>
            <a:t>ان سبب الارتفاع في قسم الاغذية والمشروبات غير الكحولية يرجع بصورة اساسية الى ارتفاع اسعار الخضراوات بشكل كبير بمعدل (1.9% ) كذلك ارتفاع اسعار الاسماك بمعدل (1.8%) واللبن والجبن والبيض ولكن بمعدلات بسيطة. 
</a:t>
          </a:r>
          <a:r>
            <a:rPr lang="en-US" cap="none" sz="1200" b="0" i="0" u="none" baseline="0">
              <a:solidFill>
                <a:srgbClr val="000000"/>
              </a:solidFill>
              <a:latin typeface="Simplified Arabic"/>
              <a:ea typeface="Simplified Arabic"/>
              <a:cs typeface="Simplified Arabic"/>
            </a:rPr>
            <a:t>اما بالنسبة الى الاقسام ( المشروبات الكحولية والتبغ ، الاتصال ، السلع والخدمات المتنوعة ) فقد سجلت انخفاضاً عن الشهر الماضي بمعدلات قدرها(  0.4 % ، 0.1 %، 0.5 % ) على التوالي .
</a:t>
          </a:r>
          <a:r>
            <a:rPr lang="en-US" cap="none" sz="1200" b="0" i="0" u="sng" baseline="0">
              <a:solidFill>
                <a:srgbClr val="000000"/>
              </a:solidFill>
              <a:latin typeface="Simplified Arabic"/>
              <a:ea typeface="Simplified Arabic"/>
              <a:cs typeface="Simplified Arabic"/>
            </a:rPr>
            <a:t>2.معدلات التضخم السنوية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2013 في العراق (141.3 %) مسجلا ارتفاعاً بلغ معدله ( 2.8 %) عن شهر كانون الثاني 2012 الذي بلغ (137.5%) وذلك بسبب ارتفاع اسعار سلع الاقسام التالية ( المشروبات الكحولية والتبغ ، الملابس والاحذية ، السكن ، التجهيزات والمعدات المنزلية والصيانة ، الصحة ، التعليم ، المطاعم ، السلع والخدمات المتنوعة) وبمعدلات قدرها ( 1.6 % ، 6.5 % ،  6.1 % ،2.0 % ، 2.8 % ، 10.7 %، 3.7 %، 2.5 %) على التوالي.
</a:t>
          </a:r>
          <a:r>
            <a:rPr lang="en-US" cap="none" sz="1200" b="0" i="0" u="none" baseline="0">
              <a:solidFill>
                <a:srgbClr val="000000"/>
              </a:solidFill>
              <a:latin typeface="Simplified Arabic"/>
              <a:ea typeface="Simplified Arabic"/>
              <a:cs typeface="Simplified Arabic"/>
            </a:rPr>
            <a:t>ان سبب هذا الارتفاع يرجع بصورة اساسية الى ارتفاع اسعار المجاميع السلعية عن شهر كانون الثاني 2012 ففي قسم  الملابس والاحذية ارتفعت اسعار الملابس والاحذية اما في قسم السكن فقد ارتفعت اسعار ايجارات الدور السكنية .
</a:t>
          </a:r>
          <a:r>
            <a:rPr lang="en-US" cap="none" sz="1200" b="0" i="0" u="none" baseline="0">
              <a:solidFill>
                <a:srgbClr val="000000"/>
              </a:solidFill>
              <a:latin typeface="Simplified Arabic"/>
              <a:ea typeface="Simplified Arabic"/>
              <a:cs typeface="Simplified Arabic"/>
            </a:rPr>
            <a:t>اما بالنسبة الى الاقسام ( الاغذية والمشروبات غير الكحولية ، الاتصال ، الترفيه والثقافة ) فقد سجلت انخفاضا عن شهر كانون الثاني 2012 بمعدلات قدرها(  0.4 % ، 8.1 % ، 0.9 % ) .</a:t>
          </a:r>
          <a:r>
            <a:rPr lang="en-US" cap="none" sz="1200" b="1" i="0" u="none" baseline="0">
              <a:solidFill>
                <a:srgbClr val="000000"/>
              </a:solidFill>
              <a:latin typeface="Arial"/>
              <a:ea typeface="Arial"/>
              <a:cs typeface="Arial"/>
            </a:rPr>
            <a:t>
</a:t>
          </a:r>
          <a:r>
            <a:rPr lang="en-US" cap="none" sz="1200" b="0" i="0" u="sng" baseline="0">
              <a:solidFill>
                <a:srgbClr val="000000"/>
              </a:solidFill>
              <a:latin typeface="Simplified Arabic"/>
              <a:ea typeface="Simplified Arabic"/>
              <a:cs typeface="Simplified Arabic"/>
            </a:rPr>
            <a:t>3.معدلات التضخم بالمقارنة مع سنة 2007:-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بلغ الرقم القياسي لاسعار المستهلك (141.3%) في شهر كانون الثاني 2013 اي ان المستوى العام للاسعار في شهر كانون الثاني 2013 ارتفع بمعدل 41.3 % عما هو عليه في سنة 2007.</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47625</xdr:rowOff>
    </xdr:from>
    <xdr:to>
      <xdr:col>0</xdr:col>
      <xdr:colOff>0</xdr:colOff>
      <xdr:row>48</xdr:row>
      <xdr:rowOff>47625</xdr:rowOff>
    </xdr:to>
    <xdr:sp>
      <xdr:nvSpPr>
        <xdr:cNvPr id="4" name="Text Box 11"/>
        <xdr:cNvSpPr txBox="1">
          <a:spLocks noChangeArrowheads="1"/>
        </xdr:cNvSpPr>
      </xdr:nvSpPr>
      <xdr:spPr>
        <a:xfrm flipH="1">
          <a:off x="0" y="47625"/>
          <a:ext cx="0" cy="1168717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4.التضخم الاساس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التضخم الاساس في شهر كانون الثاني 2013 بالمقارنة مع الشهر السابق (0.6% ) و( 3.7% ) بالمقارنة مع شهر كانون الثاني 2012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5.نسب المساهمة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المساهمة في معدل التغير هو تعبير عن الاهمية النسبية للارقام القياسية لاقسام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التي تاخذ الاوزان المقابلة لها بالاعتبار.
</a:t>
          </a:r>
          <a:r>
            <a:rPr lang="en-US" cap="none" sz="1200" b="0" i="0" u="none" baseline="0">
              <a:solidFill>
                <a:srgbClr val="000000"/>
              </a:solidFill>
              <a:latin typeface="Simplified Arabic"/>
              <a:ea typeface="Simplified Arabic"/>
              <a:cs typeface="Simplified Arabic"/>
            </a:rPr>
            <a:t>- نسب المساهمة الشهرية : بلغت نسبة المساهمة الشهرية في معدل التغير الشهري 60.7 % لقسم السكن لشهر كانون الثاني 2013 مسجلة اعلى نسبة مساهمة يلي ذلك قسم الاغذية والمشروبات غير الكحولية بنسبة 36.5 % يليها قسم الملابس والاحذية بنسبة  4.4 % يليها قسم السلع والخدمات المتنوعة بنسبة 3.8 -% يليها قسم التجهيزات والمعدات المنزلية والصيانة بنسبة  1.5 %  يليها قسم الصحة  بنسبة 0.9 % وان نسب المساهمة اقل من ذلك لبقية الاقسام.
</a:t>
          </a:r>
          <a:r>
            <a:rPr lang="en-US" cap="none" sz="1200" b="0" i="0" u="none" baseline="0">
              <a:solidFill>
                <a:srgbClr val="000000"/>
              </a:solidFill>
              <a:latin typeface="Simplified Arabic"/>
              <a:ea typeface="Simplified Arabic"/>
              <a:cs typeface="Simplified Arabic"/>
            </a:rPr>
            <a:t>-نسب المساهمة السنوية : سجل قسم السكن اعلى نسبة مساهمة بلغت 76.8 % يليها قسم الملابس والاحذية بنسبة 16.9 %  يلي ذلك قسم الاتصال بنسبة 5.5 -% يليها قسم الاغذية والمشروبات غير الكحولية بنسبة 4.8 -%  يليها اقسام التجهيزات والمعدات المنزلية والصيانة والتعليم والسلع والخدمات المتنوعة بنسبة 4.0 % يلي ذلك قسم الصحة بنسبة 2.6 % وقسم المطاعم بنسبة 1.8 % وان نسب المساهمة اقل من ذلك لبقية الاقسام . 
</a:t>
          </a:r>
          <a:r>
            <a:rPr lang="en-US" cap="none" sz="1000" b="0" i="0" u="none" baseline="0">
              <a:solidFill>
                <a:srgbClr val="000000"/>
              </a:solidFill>
              <a:latin typeface="Arial"/>
              <a:ea typeface="Arial"/>
              <a:cs typeface="Arial"/>
            </a:rPr>
            <a:t>
</a:t>
          </a:r>
        </a:p>
      </xdr:txBody>
    </xdr:sp>
    <xdr:clientData/>
  </xdr:twoCellAnchor>
  <xdr:twoCellAnchor>
    <xdr:from>
      <xdr:col>27</xdr:col>
      <xdr:colOff>581025</xdr:colOff>
      <xdr:row>41</xdr:row>
      <xdr:rowOff>28575</xdr:rowOff>
    </xdr:from>
    <xdr:to>
      <xdr:col>35</xdr:col>
      <xdr:colOff>190500</xdr:colOff>
      <xdr:row>47</xdr:row>
      <xdr:rowOff>47625</xdr:rowOff>
    </xdr:to>
    <xdr:sp>
      <xdr:nvSpPr>
        <xdr:cNvPr id="5" name="Text Box 12"/>
        <xdr:cNvSpPr txBox="1">
          <a:spLocks noChangeArrowheads="1"/>
        </xdr:cNvSpPr>
      </xdr:nvSpPr>
      <xdr:spPr>
        <a:xfrm flipH="1">
          <a:off x="18468975" y="9915525"/>
          <a:ext cx="4705350" cy="1657350"/>
        </a:xfrm>
        <a:prstGeom prst="rect">
          <a:avLst/>
        </a:prstGeom>
        <a:solidFill>
          <a:srgbClr val="FFFFFF"/>
        </a:solidFill>
        <a:ln w="9525" cmpd="sng">
          <a:noFill/>
        </a:ln>
      </xdr:spPr>
      <xdr:txBody>
        <a:bodyPr vertOverflow="clip" wrap="square" lIns="27432" tIns="54864" rIns="0" bIns="0"/>
        <a:p>
          <a:pPr algn="l">
            <a:defRPr/>
          </a:pPr>
          <a:r>
            <a:rPr lang="en-US" cap="none" sz="1000" b="0" i="0" u="none" baseline="0">
              <a:solidFill>
                <a:srgbClr val="000000"/>
              </a:solidFill>
              <a:latin typeface="Simplified Arabic"/>
              <a:ea typeface="Simplified Arabic"/>
              <a:cs typeface="Simplified Arabic"/>
            </a:rPr>
            <a:t>Kurdstan Region Includes(Erbi, Sulaimaniya, Duhouk).
</a:t>
          </a:r>
          <a:r>
            <a:rPr lang="en-US" cap="none" sz="1000" b="0" i="0" u="none" baseline="0">
              <a:solidFill>
                <a:srgbClr val="000000"/>
              </a:solidFill>
              <a:latin typeface="Simplified Arabic"/>
              <a:ea typeface="Simplified Arabic"/>
              <a:cs typeface="Simplified Arabic"/>
            </a:rPr>
            <a:t>Middile Region Includes(Nineveh,Kirkuk, Diala, Al-Anbar, Baghdad, Salah Al-Deen).
</a:t>
          </a:r>
          <a:r>
            <a:rPr lang="en-US" cap="none" sz="1000" b="0" i="0" u="none" baseline="0">
              <a:solidFill>
                <a:srgbClr val="000000"/>
              </a:solidFill>
              <a:latin typeface="Simplified Arabic"/>
              <a:ea typeface="Simplified Arabic"/>
              <a:cs typeface="Simplified Arabic"/>
            </a:rPr>
            <a:t>South Region Includes(Babil, Kerbela, Wasit, Al-Najaf, Al-Qadisiya,
</a:t>
          </a:r>
          <a:r>
            <a:rPr lang="en-US" cap="none" sz="1000" b="0" i="0" u="none" baseline="0">
              <a:solidFill>
                <a:srgbClr val="000000"/>
              </a:solidFill>
              <a:latin typeface="Simplified Arabic"/>
              <a:ea typeface="Simplified Arabic"/>
              <a:cs typeface="Simplified Arabic"/>
            </a:rPr>
            <a:t>Al-Muthana, Thi- Qar, Missan, Basrah).</a:t>
          </a:r>
        </a:p>
      </xdr:txBody>
    </xdr:sp>
    <xdr:clientData/>
  </xdr:twoCellAnchor>
  <xdr:twoCellAnchor>
    <xdr:from>
      <xdr:col>0</xdr:col>
      <xdr:colOff>0</xdr:colOff>
      <xdr:row>0</xdr:row>
      <xdr:rowOff>19050</xdr:rowOff>
    </xdr:from>
    <xdr:to>
      <xdr:col>0</xdr:col>
      <xdr:colOff>0</xdr:colOff>
      <xdr:row>47</xdr:row>
      <xdr:rowOff>152400</xdr:rowOff>
    </xdr:to>
    <xdr:sp>
      <xdr:nvSpPr>
        <xdr:cNvPr id="6" name="Text Box 13"/>
        <xdr:cNvSpPr txBox="1">
          <a:spLocks noChangeArrowheads="1"/>
        </xdr:cNvSpPr>
      </xdr:nvSpPr>
      <xdr:spPr>
        <a:xfrm flipH="1">
          <a:off x="0" y="19050"/>
          <a:ext cx="0" cy="11658600"/>
        </a:xfrm>
        <a:prstGeom prst="rect">
          <a:avLst/>
        </a:prstGeom>
        <a:solidFill>
          <a:srgbClr val="FFFFFF"/>
        </a:solidFill>
        <a:ln w="9525" cmpd="sng">
          <a:noFill/>
        </a:ln>
      </xdr:spPr>
      <xdr:txBody>
        <a:bodyPr vertOverflow="clip" wrap="square" lIns="0" tIns="64008" rIns="27432" bIns="0"/>
        <a:p>
          <a:pPr algn="r">
            <a:defRPr/>
          </a:pPr>
          <a:r>
            <a:rPr lang="en-US" cap="none" sz="1200" b="0" i="0" u="none" baseline="0">
              <a:solidFill>
                <a:srgbClr val="000000"/>
              </a:solidFill>
              <a:latin typeface="Simplified Arabic"/>
              <a:ea typeface="Simplified Arabic"/>
              <a:cs typeface="Simplified Arabic"/>
            </a:rPr>
            <a:t>Consumption by Purpose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cap="none" sz="1200" b="0" i="0" u="none" baseline="0">
              <a:solidFill>
                <a:srgbClr val="000000"/>
              </a:solidFill>
              <a:latin typeface="Simplified Arabic"/>
              <a:ea typeface="Simplified Arabic"/>
              <a:cs typeface="Simplified Arabic"/>
            </a:rPr>
            <a:t>International Standardized Industrial Classification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ISIC.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3</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التصنيف المستخدم </a:t>
          </a:r>
          <a:r>
            <a:rPr lang="en-US" cap="none" sz="1200" b="0" i="0" u="sng" baseline="0">
              <a:solidFill>
                <a:srgbClr val="000000"/>
              </a:solidFill>
              <a:latin typeface="Simplified Arabic"/>
              <a:ea typeface="Simplified Arabic"/>
              <a:cs typeface="Simplified Arabic"/>
            </a:rPr>
            <a:t>Expenditure Classification
</a:t>
          </a:r>
          <a:r>
            <a:rPr lang="en-US" cap="none" sz="1200" b="0" i="0" u="none" baseline="0">
              <a:solidFill>
                <a:srgbClr val="000000"/>
              </a:solidFill>
              <a:latin typeface="Simplified Arabic"/>
              <a:ea typeface="Simplified Arabic"/>
              <a:cs typeface="Simplified Arabic"/>
            </a:rPr>
            <a:t>تم استخدام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تصنيف الاستهلاك الفردي حسب الغرض</a:t>
          </a:r>
          <a:r>
            <a:rPr lang="en-US" cap="none" sz="1200" b="0" i="0" u="none" baseline="0">
              <a:solidFill>
                <a:srgbClr val="000000"/>
              </a:solidFill>
              <a:latin typeface="Simplified Arabic"/>
              <a:ea typeface="Simplified Arabic"/>
              <a:cs typeface="Simplified Arabic"/>
            </a:rPr>
            <a:t>Classification of Individual Consumption by Purpose) ، </a:t>
          </a:r>
          <a:r>
            <a:rPr lang="en-US" cap="none" sz="1200" b="0" i="0" u="none" baseline="0">
              <a:solidFill>
                <a:srgbClr val="000000"/>
              </a:solidFill>
              <a:latin typeface="Simplified Arabic"/>
              <a:ea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cap="none" sz="1200" b="0" i="0" u="none" baseline="0">
              <a:solidFill>
                <a:srgbClr val="000000"/>
              </a:solidFill>
              <a:latin typeface="Simplified Arabic"/>
              <a:ea typeface="Simplified Arabic"/>
              <a:cs typeface="Simplified Arabic"/>
            </a:rPr>
            <a:t>digts </a:t>
          </a:r>
          <a:r>
            <a:rPr lang="en-US" cap="none" sz="1200" b="0" i="0" u="none" baseline="0">
              <a:solidFill>
                <a:srgbClr val="000000"/>
              </a:solidFill>
              <a:latin typeface="Simplified Arabic"/>
              <a:ea typeface="Simplified Arabic"/>
              <a:cs typeface="Simplified Arabic"/>
            </a:rPr>
            <a:t>ثم المجاميع الرئيسية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والمجاميع الفرعية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والسلع  </a:t>
          </a:r>
          <a:r>
            <a:rPr lang="en-US" cap="none" sz="1200" b="0" i="0" u="none" baseline="0">
              <a:solidFill>
                <a:srgbClr val="000000"/>
              </a:solidFill>
              <a:latin typeface="Simplified Arabic"/>
              <a:ea typeface="Simplified Arabic"/>
              <a:cs typeface="Simplified Arabic"/>
            </a:rPr>
            <a:t>item or products   </a:t>
          </a:r>
          <a:r>
            <a:rPr lang="en-US" cap="none" sz="1200" b="0" i="0" u="none" baseline="0">
              <a:solidFill>
                <a:srgbClr val="000000"/>
              </a:solidFill>
              <a:latin typeface="Simplified Arabic"/>
              <a:ea typeface="Simplified Arabic"/>
              <a:cs typeface="Simplified Arabic"/>
            </a:rPr>
            <a:t>بمرتبتين 2</a:t>
          </a:r>
          <a:r>
            <a:rPr lang="en-US" cap="none" sz="1200" b="0" i="0" u="none" baseline="0">
              <a:solidFill>
                <a:srgbClr val="000000"/>
              </a:solidFill>
              <a:latin typeface="Simplified Arabic"/>
              <a:ea typeface="Simplified Arabic"/>
              <a:cs typeface="Simplified Arabic"/>
            </a:rPr>
            <a:t>digits </a:t>
          </a:r>
          <a:r>
            <a:rPr lang="en-US" cap="none" sz="1200" b="0" i="0" u="none" baseline="0">
              <a:solidFill>
                <a:srgbClr val="000000"/>
              </a:solidFill>
              <a:latin typeface="Simplified Arabic"/>
              <a:ea typeface="Simplified Arabic"/>
              <a:cs typeface="Simplified Arabic"/>
            </a:rPr>
            <a:t>وأخيرا الأصناف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وعليه فقد اعتمد التصنيف بسبعة مراتب 7</a:t>
          </a:r>
          <a:r>
            <a:rPr lang="en-US" cap="none" sz="1200" b="0" i="0" u="none" baseline="0">
              <a:solidFill>
                <a:srgbClr val="000000"/>
              </a:solidFill>
              <a:latin typeface="Simplified Arabic"/>
              <a:ea typeface="Simplified Arabic"/>
              <a:cs typeface="Simplified Arabic"/>
            </a:rPr>
            <a:t>digits .
</a:t>
          </a:r>
          <a:r>
            <a:rPr lang="en-US" cap="none" sz="1200" b="0" i="0" u="none" baseline="0">
              <a:solidFill>
                <a:srgbClr val="000000"/>
              </a:solidFill>
              <a:latin typeface="Simplified Arabic"/>
              <a:ea typeface="Simplified Arabic"/>
              <a:cs typeface="Simplified Arabic"/>
            </a:rPr>
            <a:t>4</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احتساب الاهميات النسبية (الاوزان)</a:t>
          </a:r>
          <a:r>
            <a:rPr lang="en-US" cap="none" sz="1200" b="0" i="0" u="sng" baseline="0">
              <a:solidFill>
                <a:srgbClr val="000000"/>
              </a:solidFill>
              <a:latin typeface="Simplified Arabic"/>
              <a:ea typeface="Simplified Arabic"/>
              <a:cs typeface="Simplified Arabic"/>
            </a:rPr>
            <a:t>Weighting Diagram</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
</a:t>
          </a:r>
          <a:r>
            <a:rPr lang="en-US" cap="none" sz="1200" b="0" i="0" u="none" baseline="0">
              <a:solidFill>
                <a:srgbClr val="000000"/>
              </a:solidFill>
              <a:latin typeface="Simplified Arabic"/>
              <a:ea typeface="Simplified Arabic"/>
              <a:cs typeface="Simplified Arabic"/>
            </a:rPr>
            <a:t>ونظراً لحذف بعض السلع والخدمات من المجاميع الرئيسية والفرعية بموجب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 الصيغة المستخدمة </a:t>
          </a:r>
          <a:r>
            <a:rPr lang="en-US" cap="none" sz="1200" b="0" i="0" u="sng" baseline="0">
              <a:solidFill>
                <a:srgbClr val="000000"/>
              </a:solidFill>
              <a:latin typeface="Simplified Arabic"/>
              <a:ea typeface="Simplified Arabic"/>
              <a:cs typeface="Simplified Arabic"/>
            </a:rPr>
            <a:t>The Formula of Price Index Number  
</a:t>
          </a:r>
          <a:r>
            <a:rPr lang="en-US" cap="none" sz="1200" b="0" i="0" u="none" baseline="0">
              <a:solidFill>
                <a:srgbClr val="000000"/>
              </a:solidFill>
              <a:latin typeface="Simplified Arabic"/>
              <a:ea typeface="Simplified Arabic"/>
              <a:cs typeface="Simplified Arabic"/>
            </a:rPr>
            <a:t>استخدمت صيغة لاسبير التي تعتمد اوزان ( تثقيلات) الاساس في احتساب الارقام القياسية للمجاميع الفرعية والرئيسية والرقم القياسي العام.</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6. التغطية </a:t>
          </a:r>
          <a:r>
            <a:rPr lang="en-US" cap="none" sz="1200" b="0" i="0" u="sng" baseline="0">
              <a:solidFill>
                <a:srgbClr val="000000"/>
              </a:solidFill>
              <a:latin typeface="Simplified Arabic"/>
              <a:ea typeface="Simplified Arabic"/>
              <a:cs typeface="Simplified Arabic"/>
            </a:rPr>
            <a:t>Coverage
</a:t>
          </a:r>
          <a:r>
            <a:rPr lang="en-US" cap="none" sz="1200" b="0" i="0" u="none" baseline="0">
              <a:solidFill>
                <a:srgbClr val="000000"/>
              </a:solidFill>
              <a:latin typeface="Simplified Arabic"/>
              <a:ea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
</a:t>
          </a:r>
          <a:r>
            <a:rPr lang="en-US" cap="none" sz="1200" b="0" i="0" u="sng" baseline="0">
              <a:solidFill>
                <a:srgbClr val="000000"/>
              </a:solidFill>
              <a:latin typeface="Simplified Arabic"/>
              <a:ea typeface="Simplified Arabic"/>
              <a:cs typeface="Simplified Arabic"/>
            </a:rPr>
            <a:t>7. التضخم الاساس </a:t>
          </a:r>
          <a:r>
            <a:rPr lang="en-US" cap="none" sz="1200" b="0" i="0" u="sng" baseline="0">
              <a:solidFill>
                <a:srgbClr val="000000"/>
              </a:solidFill>
              <a:latin typeface="Simplified Arabic"/>
              <a:ea typeface="Simplified Arabic"/>
              <a:cs typeface="Simplified Arabic"/>
            </a:rPr>
            <a:t>Core Inflation
</a:t>
          </a:r>
          <a:r>
            <a:rPr lang="en-US" cap="none" sz="1200" b="0" i="0" u="none" baseline="0">
              <a:solidFill>
                <a:srgbClr val="000000"/>
              </a:solidFill>
              <a:latin typeface="Simplified Arabic"/>
              <a:ea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p>
      </xdr:txBody>
    </xdr:sp>
    <xdr:clientData/>
  </xdr:twoCellAnchor>
  <xdr:twoCellAnchor>
    <xdr:from>
      <xdr:col>8</xdr:col>
      <xdr:colOff>190500</xdr:colOff>
      <xdr:row>23</xdr:row>
      <xdr:rowOff>152400</xdr:rowOff>
    </xdr:from>
    <xdr:to>
      <xdr:col>17</xdr:col>
      <xdr:colOff>342900</xdr:colOff>
      <xdr:row>46</xdr:row>
      <xdr:rowOff>276225</xdr:rowOff>
    </xdr:to>
    <xdr:graphicFrame>
      <xdr:nvGraphicFramePr>
        <xdr:cNvPr id="7" name="Chart 18"/>
        <xdr:cNvGraphicFramePr/>
      </xdr:nvGraphicFramePr>
      <xdr:xfrm>
        <a:off x="6134100" y="5867400"/>
        <a:ext cx="5638800" cy="5648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8"/>
  <sheetViews>
    <sheetView zoomScaleSheetLayoutView="100" zoomScalePageLayoutView="0" workbookViewId="0" topLeftCell="W22">
      <selection activeCell="W18" sqref="W18"/>
    </sheetView>
  </sheetViews>
  <sheetFormatPr defaultColWidth="9.140625" defaultRowHeight="12.75"/>
  <cols>
    <col min="1" max="1" width="4.421875" style="0" customWidth="1"/>
    <col min="2" max="2" width="35.140625" style="0" customWidth="1"/>
    <col min="3" max="3" width="6.57421875" style="0" customWidth="1"/>
    <col min="4" max="4" width="8.57421875" style="0" customWidth="1"/>
    <col min="5" max="5" width="8.8515625" style="0" customWidth="1"/>
    <col min="6" max="6" width="8.421875" style="0" customWidth="1"/>
    <col min="7" max="8" width="8.57421875" style="0" customWidth="1"/>
    <col min="18" max="18" width="9.28125" style="0" customWidth="1"/>
    <col min="19" max="19" width="5.8515625" style="0" customWidth="1"/>
    <col min="20" max="20" width="26.8515625" style="0" customWidth="1"/>
    <col min="21" max="21" width="7.140625" style="0" customWidth="1"/>
    <col min="22" max="22" width="10.421875" style="0" customWidth="1"/>
    <col min="23" max="23" width="9.8515625" style="0" customWidth="1"/>
    <col min="27" max="27" width="6.7109375" style="0" hidden="1" customWidth="1"/>
    <col min="28" max="28" width="8.8515625" style="0" customWidth="1"/>
    <col min="29" max="29" width="4.28125" style="0" customWidth="1"/>
    <col min="30" max="30" width="35.00390625" style="0" customWidth="1"/>
    <col min="31" max="33" width="9.421875" style="0" customWidth="1"/>
    <col min="34" max="35" width="9.421875" style="0" hidden="1" customWidth="1"/>
    <col min="36" max="36" width="4.140625" style="53" customWidth="1"/>
    <col min="37" max="37" width="8.57421875" style="53" customWidth="1"/>
    <col min="38" max="38" width="32.57421875" style="0" customWidth="1"/>
    <col min="39" max="39" width="9.00390625" style="0" customWidth="1"/>
    <col min="40" max="40" width="9.140625" style="0" customWidth="1"/>
    <col min="41" max="41" width="8.28125" style="0" customWidth="1"/>
    <col min="42" max="42" width="9.140625" style="0" customWidth="1"/>
    <col min="43" max="43" width="8.7109375" style="0" customWidth="1"/>
    <col min="44" max="44" width="8.57421875" style="0" customWidth="1"/>
    <col min="45" max="45" width="6.57421875" style="0" customWidth="1"/>
    <col min="46" max="46" width="9.28125" style="0" customWidth="1"/>
    <col min="47" max="47" width="28.8515625" style="0" customWidth="1"/>
    <col min="48" max="48" width="8.421875" style="0" customWidth="1"/>
    <col min="49" max="49" width="9.421875" style="0" customWidth="1"/>
    <col min="50" max="50" width="8.28125" style="0" customWidth="1"/>
    <col min="51" max="51" width="9.28125" style="0" customWidth="1"/>
    <col min="52" max="52" width="8.8515625" style="0" customWidth="1"/>
    <col min="53" max="53" width="9.57421875" style="0" customWidth="1"/>
    <col min="54" max="55" width="9.7109375" style="0" customWidth="1"/>
  </cols>
  <sheetData>
    <row r="1" spans="1:53" ht="18.75" customHeight="1">
      <c r="A1" s="108" t="s">
        <v>103</v>
      </c>
      <c r="B1" s="108"/>
      <c r="C1" s="108"/>
      <c r="D1" s="108"/>
      <c r="E1" s="108"/>
      <c r="F1" s="108"/>
      <c r="G1" s="108"/>
      <c r="H1" s="54"/>
      <c r="AB1" s="2"/>
      <c r="AC1" s="108" t="s">
        <v>52</v>
      </c>
      <c r="AD1" s="108"/>
      <c r="AE1" s="108"/>
      <c r="AF1" s="108"/>
      <c r="AG1" s="108"/>
      <c r="AH1" s="108"/>
      <c r="AJ1" s="12"/>
      <c r="AK1" s="150" t="s">
        <v>100</v>
      </c>
      <c r="AL1" s="150"/>
      <c r="AM1" s="150"/>
      <c r="AN1" s="150"/>
      <c r="AO1" s="150"/>
      <c r="AP1" s="150"/>
      <c r="AQ1" s="150"/>
      <c r="AT1" s="150" t="s">
        <v>109</v>
      </c>
      <c r="AU1" s="150"/>
      <c r="AV1" s="150"/>
      <c r="AW1" s="150"/>
      <c r="AX1" s="150"/>
      <c r="AY1" s="150"/>
      <c r="AZ1" s="150"/>
      <c r="BA1" s="150"/>
    </row>
    <row r="2" spans="1:53" ht="24.75" customHeight="1">
      <c r="A2" s="47"/>
      <c r="B2" s="47"/>
      <c r="S2" s="108" t="s">
        <v>79</v>
      </c>
      <c r="T2" s="108"/>
      <c r="U2" s="108"/>
      <c r="V2" s="108"/>
      <c r="W2" s="108"/>
      <c r="X2" s="108"/>
      <c r="Y2" s="108"/>
      <c r="Z2" s="108"/>
      <c r="AA2" s="48"/>
      <c r="AB2" s="2"/>
      <c r="AD2" s="127" t="s">
        <v>107</v>
      </c>
      <c r="AE2" s="138"/>
      <c r="AF2" s="138"/>
      <c r="AG2" s="138"/>
      <c r="AH2" s="138"/>
      <c r="AI2" s="138"/>
      <c r="AJ2" s="12"/>
      <c r="AK2" s="150" t="s">
        <v>99</v>
      </c>
      <c r="AL2" s="150"/>
      <c r="AM2" s="150"/>
      <c r="AN2" s="150"/>
      <c r="AO2" s="150"/>
      <c r="AP2" s="150"/>
      <c r="AQ2" s="150"/>
      <c r="AR2" s="71"/>
      <c r="AS2" s="71"/>
      <c r="AT2" s="150" t="s">
        <v>101</v>
      </c>
      <c r="AU2" s="157"/>
      <c r="AV2" s="157"/>
      <c r="AW2" s="157"/>
      <c r="AX2" s="157"/>
      <c r="AY2" s="157"/>
      <c r="AZ2" s="157"/>
      <c r="BA2" s="157"/>
    </row>
    <row r="3" spans="1:45" ht="20.25" customHeight="1">
      <c r="A3" s="10"/>
      <c r="C3" s="121" t="s">
        <v>88</v>
      </c>
      <c r="D3" s="121"/>
      <c r="E3" s="55"/>
      <c r="F3" s="55"/>
      <c r="G3" s="55"/>
      <c r="H3" s="24"/>
      <c r="R3" s="10"/>
      <c r="S3" s="108" t="s">
        <v>107</v>
      </c>
      <c r="T3" s="108"/>
      <c r="U3" s="108"/>
      <c r="V3" s="108"/>
      <c r="W3" s="108"/>
      <c r="X3" s="108"/>
      <c r="Y3" s="108"/>
      <c r="Z3" s="108"/>
      <c r="AA3" s="51"/>
      <c r="AC3" s="121" t="s">
        <v>88</v>
      </c>
      <c r="AD3" s="121"/>
      <c r="AE3" s="121"/>
      <c r="AF3" s="121"/>
      <c r="AG3" s="121"/>
      <c r="AH3" s="44"/>
      <c r="AI3" s="44"/>
      <c r="AJ3" s="11"/>
      <c r="AK3" s="71"/>
      <c r="AL3" s="71"/>
      <c r="AM3" s="71"/>
      <c r="AN3" s="71"/>
      <c r="AO3" s="71"/>
      <c r="AP3" s="71"/>
      <c r="AQ3" s="71"/>
      <c r="AR3" s="71"/>
      <c r="AS3" s="71"/>
    </row>
    <row r="4" spans="1:53" ht="33" customHeight="1">
      <c r="A4" s="146" t="s">
        <v>36</v>
      </c>
      <c r="B4" s="116" t="s">
        <v>26</v>
      </c>
      <c r="C4" s="148" t="s">
        <v>78</v>
      </c>
      <c r="D4" s="118" t="s">
        <v>80</v>
      </c>
      <c r="E4" s="119"/>
      <c r="F4" s="120"/>
      <c r="G4" s="153" t="s">
        <v>84</v>
      </c>
      <c r="H4" s="154"/>
      <c r="S4" s="121" t="s">
        <v>88</v>
      </c>
      <c r="T4" s="121"/>
      <c r="U4" s="121"/>
      <c r="V4" s="121"/>
      <c r="W4" s="121"/>
      <c r="X4" s="121"/>
      <c r="Y4" s="121"/>
      <c r="Z4" s="121"/>
      <c r="AB4" s="2"/>
      <c r="AC4" s="114" t="s">
        <v>36</v>
      </c>
      <c r="AD4" s="116" t="s">
        <v>26</v>
      </c>
      <c r="AE4" s="118" t="s">
        <v>80</v>
      </c>
      <c r="AF4" s="119"/>
      <c r="AG4" s="120"/>
      <c r="AH4" s="45"/>
      <c r="AI4" s="56"/>
      <c r="AJ4" s="109"/>
      <c r="AK4" s="146" t="s">
        <v>36</v>
      </c>
      <c r="AL4" s="146" t="s">
        <v>26</v>
      </c>
      <c r="AM4" s="158" t="s">
        <v>97</v>
      </c>
      <c r="AN4" s="158"/>
      <c r="AO4" s="158" t="s">
        <v>98</v>
      </c>
      <c r="AP4" s="158"/>
      <c r="AQ4" s="158" t="s">
        <v>75</v>
      </c>
      <c r="AR4" s="158"/>
      <c r="AT4" s="155" t="s">
        <v>36</v>
      </c>
      <c r="AU4" s="155" t="s">
        <v>26</v>
      </c>
      <c r="AV4" s="151" t="s">
        <v>97</v>
      </c>
      <c r="AW4" s="152"/>
      <c r="AX4" s="151" t="s">
        <v>98</v>
      </c>
      <c r="AY4" s="152"/>
      <c r="AZ4" s="151" t="s">
        <v>75</v>
      </c>
      <c r="BA4" s="152"/>
    </row>
    <row r="5" spans="1:53" ht="66.75" customHeight="1">
      <c r="A5" s="147"/>
      <c r="B5" s="117"/>
      <c r="C5" s="149"/>
      <c r="D5" s="39" t="s">
        <v>105</v>
      </c>
      <c r="E5" s="39" t="s">
        <v>106</v>
      </c>
      <c r="F5" s="40" t="s">
        <v>104</v>
      </c>
      <c r="G5" s="39" t="str">
        <f>E5</f>
        <v>        January 2018</v>
      </c>
      <c r="H5" s="39" t="str">
        <f>D5</f>
        <v>        February 2017</v>
      </c>
      <c r="S5" s="129" t="s">
        <v>36</v>
      </c>
      <c r="T5" s="132" t="s">
        <v>47</v>
      </c>
      <c r="U5" s="132" t="s">
        <v>78</v>
      </c>
      <c r="V5" s="110" t="str">
        <f>E5</f>
        <v>        January 2018</v>
      </c>
      <c r="W5" s="140" t="str">
        <f>F5</f>
        <v>       February 2018</v>
      </c>
      <c r="X5" s="125" t="s">
        <v>86</v>
      </c>
      <c r="Y5" s="132" t="s">
        <v>83</v>
      </c>
      <c r="Z5" s="132" t="s">
        <v>82</v>
      </c>
      <c r="AA5" s="30"/>
      <c r="AB5" s="4"/>
      <c r="AC5" s="115"/>
      <c r="AD5" s="117"/>
      <c r="AE5" s="22" t="s">
        <v>77</v>
      </c>
      <c r="AF5" s="23" t="s">
        <v>76</v>
      </c>
      <c r="AG5" s="23" t="s">
        <v>75</v>
      </c>
      <c r="AH5" s="46" t="s">
        <v>50</v>
      </c>
      <c r="AI5" s="57" t="s">
        <v>51</v>
      </c>
      <c r="AJ5" s="109"/>
      <c r="AK5" s="147"/>
      <c r="AL5" s="147"/>
      <c r="AM5" s="23" t="s">
        <v>112</v>
      </c>
      <c r="AN5" s="23" t="s">
        <v>113</v>
      </c>
      <c r="AO5" s="23" t="s">
        <v>111</v>
      </c>
      <c r="AP5" s="23" t="s">
        <v>105</v>
      </c>
      <c r="AQ5" s="23" t="s">
        <v>112</v>
      </c>
      <c r="AR5" s="23" t="s">
        <v>110</v>
      </c>
      <c r="AT5" s="156"/>
      <c r="AU5" s="156"/>
      <c r="AV5" s="23" t="s">
        <v>116</v>
      </c>
      <c r="AW5" s="23" t="s">
        <v>114</v>
      </c>
      <c r="AX5" s="23" t="s">
        <v>117</v>
      </c>
      <c r="AY5" s="23" t="s">
        <v>115</v>
      </c>
      <c r="AZ5" s="23" t="s">
        <v>118</v>
      </c>
      <c r="BA5" s="23" t="s">
        <v>115</v>
      </c>
    </row>
    <row r="6" spans="1:53" ht="21.75" customHeight="1">
      <c r="A6" s="25" t="s">
        <v>5</v>
      </c>
      <c r="B6" s="26" t="s">
        <v>27</v>
      </c>
      <c r="C6" s="17">
        <v>29.605</v>
      </c>
      <c r="D6" s="39">
        <v>97.5</v>
      </c>
      <c r="E6" s="101">
        <v>96.5</v>
      </c>
      <c r="F6" s="40">
        <v>96.6</v>
      </c>
      <c r="G6" s="102">
        <f>ROUND((F6/E6-1)*100,1)</f>
        <v>0.1</v>
      </c>
      <c r="H6" s="103">
        <f>ROUND((F6/D6-1)*100,1)</f>
        <v>-0.9</v>
      </c>
      <c r="S6" s="130"/>
      <c r="T6" s="133"/>
      <c r="U6" s="133"/>
      <c r="V6" s="111"/>
      <c r="W6" s="144"/>
      <c r="X6" s="123"/>
      <c r="Y6" s="133"/>
      <c r="Z6" s="133"/>
      <c r="AA6" s="30"/>
      <c r="AB6" s="4"/>
      <c r="AC6" s="62" t="s">
        <v>5</v>
      </c>
      <c r="AD6" s="26" t="s">
        <v>27</v>
      </c>
      <c r="AE6" s="39">
        <v>90.9</v>
      </c>
      <c r="AF6" s="39">
        <v>98.7</v>
      </c>
      <c r="AG6" s="49">
        <v>96.3</v>
      </c>
      <c r="AH6" s="42">
        <f>AVERAGE(AE6:AG6)</f>
        <v>95.30000000000001</v>
      </c>
      <c r="AI6" s="42">
        <f>STDEV(AE6:AG6)/AH6*100</f>
        <v>4.1920219004067505</v>
      </c>
      <c r="AJ6" s="58"/>
      <c r="AK6" s="72" t="s">
        <v>5</v>
      </c>
      <c r="AL6" s="97" t="s">
        <v>27</v>
      </c>
      <c r="AM6" s="105">
        <v>90.5</v>
      </c>
      <c r="AN6" s="73">
        <v>91.4</v>
      </c>
      <c r="AO6" s="105">
        <v>98.3</v>
      </c>
      <c r="AP6" s="105">
        <v>99.4</v>
      </c>
      <c r="AQ6" s="73">
        <v>96.9</v>
      </c>
      <c r="AR6" s="73">
        <v>98.4</v>
      </c>
      <c r="AT6" s="70" t="s">
        <v>5</v>
      </c>
      <c r="AU6" s="99" t="s">
        <v>27</v>
      </c>
      <c r="AV6" s="104">
        <v>0.4</v>
      </c>
      <c r="AW6" s="104">
        <v>-0.5</v>
      </c>
      <c r="AX6" s="104">
        <v>0.4</v>
      </c>
      <c r="AY6" s="104">
        <v>-0.7</v>
      </c>
      <c r="AZ6" s="104">
        <v>-0.6</v>
      </c>
      <c r="BA6" s="104">
        <v>-2.1</v>
      </c>
    </row>
    <row r="7" spans="1:53" ht="12.75" customHeight="1">
      <c r="A7" s="19" t="s">
        <v>55</v>
      </c>
      <c r="B7" s="15" t="s">
        <v>34</v>
      </c>
      <c r="C7" s="14">
        <v>28.256</v>
      </c>
      <c r="D7" s="39">
        <v>97.4</v>
      </c>
      <c r="E7" s="69">
        <v>96.3</v>
      </c>
      <c r="F7" s="41">
        <v>96.4</v>
      </c>
      <c r="G7" s="102">
        <f>ROUND((F7/E7-1)*100,1)</f>
        <v>0.1</v>
      </c>
      <c r="H7" s="103">
        <f>ROUND((F7/D7-1)*100,1)</f>
        <v>-1</v>
      </c>
      <c r="S7" s="130"/>
      <c r="T7" s="133"/>
      <c r="U7" s="133"/>
      <c r="V7" s="111"/>
      <c r="W7" s="144"/>
      <c r="X7" s="123"/>
      <c r="Y7" s="133"/>
      <c r="Z7" s="133"/>
      <c r="AA7" s="30"/>
      <c r="AB7" s="4"/>
      <c r="AC7" s="63" t="s">
        <v>55</v>
      </c>
      <c r="AD7" s="15" t="s">
        <v>34</v>
      </c>
      <c r="AE7" s="39">
        <v>90.3</v>
      </c>
      <c r="AF7" s="39">
        <v>98.7</v>
      </c>
      <c r="AG7" s="49">
        <v>96</v>
      </c>
      <c r="AH7" s="42">
        <f aca="true" t="shared" si="0" ref="AH7:AH41">AVERAGE(AE7:AG7)</f>
        <v>95</v>
      </c>
      <c r="AI7" s="42">
        <f aca="true" t="shared" si="1" ref="AI7:AI41">STDEV(AE7:AG7)/AH7*100</f>
        <v>4.514059293135069</v>
      </c>
      <c r="AJ7" s="58"/>
      <c r="AK7" s="35" t="s">
        <v>55</v>
      </c>
      <c r="AL7" s="98" t="s">
        <v>34</v>
      </c>
      <c r="AM7" s="105">
        <v>89.8</v>
      </c>
      <c r="AN7" s="73">
        <v>90.9</v>
      </c>
      <c r="AO7" s="105">
        <v>98.2</v>
      </c>
      <c r="AP7" s="105">
        <v>99.4</v>
      </c>
      <c r="AQ7" s="73">
        <v>96.7</v>
      </c>
      <c r="AR7" s="73">
        <v>98.3</v>
      </c>
      <c r="AT7" s="74" t="s">
        <v>55</v>
      </c>
      <c r="AU7" s="100" t="s">
        <v>34</v>
      </c>
      <c r="AV7" s="104">
        <v>0.6</v>
      </c>
      <c r="AW7" s="104">
        <v>-0.7</v>
      </c>
      <c r="AX7" s="104">
        <v>0.5</v>
      </c>
      <c r="AY7" s="104">
        <v>-0.7</v>
      </c>
      <c r="AZ7" s="104">
        <v>-0.7</v>
      </c>
      <c r="BA7" s="104">
        <v>-2.3</v>
      </c>
    </row>
    <row r="8" spans="1:53" ht="12" customHeight="1">
      <c r="A8" s="19" t="s">
        <v>56</v>
      </c>
      <c r="B8" s="13" t="s">
        <v>0</v>
      </c>
      <c r="C8" s="16">
        <v>4.887</v>
      </c>
      <c r="D8" s="39">
        <v>102.5</v>
      </c>
      <c r="E8" s="69">
        <v>102.8</v>
      </c>
      <c r="F8" s="41">
        <v>102.8</v>
      </c>
      <c r="G8" s="102">
        <f aca="true" t="shared" si="2" ref="G8:G42">ROUND((F8/E8-1)*100,1)</f>
        <v>0</v>
      </c>
      <c r="H8" s="103">
        <f aca="true" t="shared" si="3" ref="H8:H42">ROUND((F8/D8-1)*100,1)</f>
        <v>0.3</v>
      </c>
      <c r="S8" s="130"/>
      <c r="T8" s="133"/>
      <c r="U8" s="133"/>
      <c r="V8" s="111"/>
      <c r="W8" s="144"/>
      <c r="X8" s="122" t="s">
        <v>85</v>
      </c>
      <c r="Y8" s="133"/>
      <c r="Z8" s="133"/>
      <c r="AA8" s="30"/>
      <c r="AB8" s="4"/>
      <c r="AC8" s="63" t="s">
        <v>56</v>
      </c>
      <c r="AD8" s="13" t="s">
        <v>0</v>
      </c>
      <c r="AE8" s="39">
        <v>101.2</v>
      </c>
      <c r="AF8" s="39">
        <v>103.8</v>
      </c>
      <c r="AG8" s="49">
        <v>101.9</v>
      </c>
      <c r="AH8" s="42">
        <f t="shared" si="0"/>
        <v>102.3</v>
      </c>
      <c r="AI8" s="42">
        <f t="shared" si="1"/>
        <v>1.315114765109841</v>
      </c>
      <c r="AJ8" s="58"/>
      <c r="AK8" s="35" t="s">
        <v>56</v>
      </c>
      <c r="AL8" s="98" t="s">
        <v>0</v>
      </c>
      <c r="AM8" s="105">
        <v>101.5</v>
      </c>
      <c r="AN8" s="73">
        <v>98.9</v>
      </c>
      <c r="AO8" s="105">
        <v>103.8</v>
      </c>
      <c r="AP8" s="105">
        <v>103.4</v>
      </c>
      <c r="AQ8" s="73">
        <v>101.9</v>
      </c>
      <c r="AR8" s="73">
        <v>101.9</v>
      </c>
      <c r="AT8" s="74" t="s">
        <v>56</v>
      </c>
      <c r="AU8" s="100" t="s">
        <v>0</v>
      </c>
      <c r="AV8" s="104">
        <v>-0.3</v>
      </c>
      <c r="AW8" s="104">
        <v>2.3</v>
      </c>
      <c r="AX8" s="104">
        <v>0</v>
      </c>
      <c r="AY8" s="104">
        <v>0.4</v>
      </c>
      <c r="AZ8" s="104">
        <v>0</v>
      </c>
      <c r="BA8" s="104">
        <v>0</v>
      </c>
    </row>
    <row r="9" spans="1:53" ht="12" customHeight="1">
      <c r="A9" s="19" t="s">
        <v>57</v>
      </c>
      <c r="B9" s="18" t="s">
        <v>40</v>
      </c>
      <c r="C9" s="17">
        <v>6.18</v>
      </c>
      <c r="D9" s="39">
        <v>96.4</v>
      </c>
      <c r="E9" s="69">
        <v>95.9</v>
      </c>
      <c r="F9" s="41">
        <v>95.7</v>
      </c>
      <c r="G9" s="102">
        <f t="shared" si="2"/>
        <v>-0.2</v>
      </c>
      <c r="H9" s="103">
        <f t="shared" si="3"/>
        <v>-0.7</v>
      </c>
      <c r="S9" s="130"/>
      <c r="T9" s="133"/>
      <c r="U9" s="133"/>
      <c r="V9" s="111"/>
      <c r="W9" s="144"/>
      <c r="X9" s="123"/>
      <c r="Y9" s="133"/>
      <c r="Z9" s="133"/>
      <c r="AA9" s="29"/>
      <c r="AB9" s="4"/>
      <c r="AC9" s="63" t="s">
        <v>57</v>
      </c>
      <c r="AD9" s="18" t="s">
        <v>40</v>
      </c>
      <c r="AE9" s="39">
        <v>89.4</v>
      </c>
      <c r="AF9" s="39">
        <v>95.1</v>
      </c>
      <c r="AG9" s="49">
        <v>97.5</v>
      </c>
      <c r="AH9" s="42">
        <f t="shared" si="0"/>
        <v>94</v>
      </c>
      <c r="AI9" s="42">
        <f t="shared" si="1"/>
        <v>4.42609448142866</v>
      </c>
      <c r="AJ9" s="58"/>
      <c r="AK9" s="35" t="s">
        <v>57</v>
      </c>
      <c r="AL9" s="98" t="s">
        <v>40</v>
      </c>
      <c r="AM9" s="105">
        <v>90.1</v>
      </c>
      <c r="AN9" s="73">
        <v>91.2</v>
      </c>
      <c r="AO9" s="105">
        <v>95.1</v>
      </c>
      <c r="AP9" s="105">
        <v>96.1</v>
      </c>
      <c r="AQ9" s="73">
        <v>97.7</v>
      </c>
      <c r="AR9" s="73">
        <v>97.8</v>
      </c>
      <c r="AT9" s="74" t="s">
        <v>57</v>
      </c>
      <c r="AU9" s="100" t="s">
        <v>40</v>
      </c>
      <c r="AV9" s="104">
        <v>-0.8</v>
      </c>
      <c r="AW9" s="104">
        <v>-2</v>
      </c>
      <c r="AX9" s="104">
        <v>0</v>
      </c>
      <c r="AY9" s="104">
        <v>-1</v>
      </c>
      <c r="AZ9" s="104">
        <v>-0.2</v>
      </c>
      <c r="BA9" s="104">
        <v>-0.3</v>
      </c>
    </row>
    <row r="10" spans="1:53" ht="12" customHeight="1">
      <c r="A10" s="19" t="s">
        <v>58</v>
      </c>
      <c r="B10" s="13" t="s">
        <v>41</v>
      </c>
      <c r="C10" s="91">
        <v>0.903</v>
      </c>
      <c r="D10" s="39">
        <v>74.8</v>
      </c>
      <c r="E10" s="69">
        <v>70.3</v>
      </c>
      <c r="F10" s="41">
        <v>68.4</v>
      </c>
      <c r="G10" s="102">
        <f t="shared" si="2"/>
        <v>-2.7</v>
      </c>
      <c r="H10" s="103">
        <f t="shared" si="3"/>
        <v>-8.6</v>
      </c>
      <c r="S10" s="131"/>
      <c r="T10" s="134"/>
      <c r="U10" s="134"/>
      <c r="V10" s="112"/>
      <c r="W10" s="145"/>
      <c r="X10" s="124"/>
      <c r="Y10" s="134"/>
      <c r="Z10" s="134"/>
      <c r="AA10" s="20"/>
      <c r="AB10" s="4"/>
      <c r="AC10" s="63" t="s">
        <v>58</v>
      </c>
      <c r="AD10" s="13" t="s">
        <v>41</v>
      </c>
      <c r="AE10" s="39">
        <v>70.7</v>
      </c>
      <c r="AF10" s="39">
        <v>68.8</v>
      </c>
      <c r="AG10" s="49">
        <v>72.2</v>
      </c>
      <c r="AH10" s="42">
        <f t="shared" si="0"/>
        <v>70.56666666666666</v>
      </c>
      <c r="AI10" s="42">
        <f t="shared" si="1"/>
        <v>2.414620296482207</v>
      </c>
      <c r="AJ10" s="58"/>
      <c r="AK10" s="35" t="s">
        <v>58</v>
      </c>
      <c r="AL10" s="98" t="s">
        <v>41</v>
      </c>
      <c r="AM10" s="105">
        <v>71.1</v>
      </c>
      <c r="AN10" s="73">
        <v>75.4</v>
      </c>
      <c r="AO10" s="105">
        <v>71.8</v>
      </c>
      <c r="AP10" s="105">
        <v>72.6</v>
      </c>
      <c r="AQ10" s="73">
        <v>73.5</v>
      </c>
      <c r="AR10" s="73">
        <v>80.5</v>
      </c>
      <c r="AT10" s="74" t="s">
        <v>58</v>
      </c>
      <c r="AU10" s="100" t="s">
        <v>41</v>
      </c>
      <c r="AV10" s="104">
        <v>-0.6</v>
      </c>
      <c r="AW10" s="104">
        <v>-6.2</v>
      </c>
      <c r="AX10" s="104">
        <v>-4.2</v>
      </c>
      <c r="AY10" s="104">
        <v>-5.2</v>
      </c>
      <c r="AZ10" s="104">
        <v>-1.8</v>
      </c>
      <c r="BA10" s="104">
        <v>-10.3</v>
      </c>
    </row>
    <row r="11" spans="1:53" ht="19.5" customHeight="1">
      <c r="A11" s="19" t="s">
        <v>59</v>
      </c>
      <c r="B11" s="18" t="s">
        <v>14</v>
      </c>
      <c r="C11" s="33">
        <v>3.527</v>
      </c>
      <c r="D11" s="39">
        <v>102.8</v>
      </c>
      <c r="E11" s="69">
        <v>99.1</v>
      </c>
      <c r="F11" s="41">
        <v>99</v>
      </c>
      <c r="G11" s="102">
        <f t="shared" si="2"/>
        <v>-0.1</v>
      </c>
      <c r="H11" s="103">
        <f t="shared" si="3"/>
        <v>-3.7</v>
      </c>
      <c r="S11" s="75" t="s">
        <v>5</v>
      </c>
      <c r="T11" s="76" t="s">
        <v>27</v>
      </c>
      <c r="U11" s="77">
        <v>29.605</v>
      </c>
      <c r="V11" s="78">
        <v>96.5</v>
      </c>
      <c r="W11" s="79">
        <v>96.6</v>
      </c>
      <c r="X11" s="80">
        <f>ROUND((W11/V11-1)*100,3)</f>
        <v>0.104</v>
      </c>
      <c r="Y11" s="80">
        <f>ROUND(((W11-V11)*U11/$V$23),3)</f>
        <v>0.028</v>
      </c>
      <c r="Z11" s="81">
        <f>ROUND(Y11/$Y$23*100,2)</f>
        <v>-8.86</v>
      </c>
      <c r="AA11" s="31"/>
      <c r="AB11" s="4"/>
      <c r="AC11" s="63" t="s">
        <v>59</v>
      </c>
      <c r="AD11" s="18" t="s">
        <v>14</v>
      </c>
      <c r="AE11" s="39">
        <v>92.9</v>
      </c>
      <c r="AF11" s="39">
        <v>100.8</v>
      </c>
      <c r="AG11" s="49">
        <v>101.8</v>
      </c>
      <c r="AH11" s="42">
        <f t="shared" si="0"/>
        <v>98.5</v>
      </c>
      <c r="AI11" s="42">
        <f t="shared" si="1"/>
        <v>4.94969410893356</v>
      </c>
      <c r="AJ11" s="58"/>
      <c r="AK11" s="35" t="s">
        <v>59</v>
      </c>
      <c r="AL11" s="98" t="s">
        <v>14</v>
      </c>
      <c r="AM11" s="105">
        <v>93.2</v>
      </c>
      <c r="AN11" s="73">
        <v>95.2</v>
      </c>
      <c r="AO11" s="105">
        <v>100.7</v>
      </c>
      <c r="AP11" s="105">
        <v>107.4</v>
      </c>
      <c r="AQ11" s="73">
        <v>102.2</v>
      </c>
      <c r="AR11" s="73">
        <v>104.2</v>
      </c>
      <c r="AT11" s="74" t="s">
        <v>59</v>
      </c>
      <c r="AU11" s="100" t="s">
        <v>14</v>
      </c>
      <c r="AV11" s="104">
        <v>-0.3</v>
      </c>
      <c r="AW11" s="104">
        <v>-2.4</v>
      </c>
      <c r="AX11" s="104">
        <v>0.1</v>
      </c>
      <c r="AY11" s="104">
        <v>-6.1</v>
      </c>
      <c r="AZ11" s="104">
        <v>-0.4</v>
      </c>
      <c r="BA11" s="104">
        <v>-2.3</v>
      </c>
    </row>
    <row r="12" spans="1:53" ht="15" customHeight="1">
      <c r="A12" s="19" t="s">
        <v>60</v>
      </c>
      <c r="B12" s="13" t="s">
        <v>15</v>
      </c>
      <c r="C12" s="67">
        <v>1.335</v>
      </c>
      <c r="D12" s="39">
        <v>97.2</v>
      </c>
      <c r="E12" s="69">
        <v>96.6</v>
      </c>
      <c r="F12" s="41">
        <v>96.6</v>
      </c>
      <c r="G12" s="102">
        <f t="shared" si="2"/>
        <v>0</v>
      </c>
      <c r="H12" s="103">
        <f t="shared" si="3"/>
        <v>-0.6</v>
      </c>
      <c r="S12" s="75" t="s">
        <v>6</v>
      </c>
      <c r="T12" s="76" t="s">
        <v>89</v>
      </c>
      <c r="U12" s="82">
        <v>0.615</v>
      </c>
      <c r="V12" s="78">
        <v>121.2</v>
      </c>
      <c r="W12" s="79">
        <v>122.4</v>
      </c>
      <c r="X12" s="80">
        <f aca="true" t="shared" si="4" ref="X12:X22">ROUND((W12/V12-1)*100,3)</f>
        <v>0.99</v>
      </c>
      <c r="Y12" s="80">
        <f aca="true" t="shared" si="5" ref="Y12:Y22">ROUND(((W12-V12)*U12/$V$23),3)</f>
        <v>0.007</v>
      </c>
      <c r="Z12" s="81">
        <f aca="true" t="shared" si="6" ref="Z12:Z22">ROUND(Y12/$Y$23*100,2)</f>
        <v>-2.22</v>
      </c>
      <c r="AA12" s="21">
        <f aca="true" t="shared" si="7" ref="AA12:AA23">ROUND((X12/V12-1)*100,1)</f>
        <v>-99.2</v>
      </c>
      <c r="AB12" s="4"/>
      <c r="AC12" s="63" t="s">
        <v>60</v>
      </c>
      <c r="AD12" s="13" t="s">
        <v>15</v>
      </c>
      <c r="AE12" s="39">
        <v>92.8</v>
      </c>
      <c r="AF12" s="39">
        <v>96.5</v>
      </c>
      <c r="AG12" s="49">
        <v>97.9</v>
      </c>
      <c r="AH12" s="42">
        <f t="shared" si="0"/>
        <v>95.73333333333335</v>
      </c>
      <c r="AI12" s="42">
        <f t="shared" si="1"/>
        <v>2.7524587986033007</v>
      </c>
      <c r="AJ12" s="58"/>
      <c r="AK12" s="35" t="s">
        <v>60</v>
      </c>
      <c r="AL12" s="98" t="s">
        <v>15</v>
      </c>
      <c r="AM12" s="105">
        <v>92.7</v>
      </c>
      <c r="AN12" s="73">
        <v>94.5</v>
      </c>
      <c r="AO12" s="105">
        <v>96.7</v>
      </c>
      <c r="AP12" s="105">
        <v>96.2</v>
      </c>
      <c r="AQ12" s="73">
        <v>97.9</v>
      </c>
      <c r="AR12" s="73">
        <v>98.9</v>
      </c>
      <c r="AT12" s="74" t="s">
        <v>60</v>
      </c>
      <c r="AU12" s="100" t="s">
        <v>15</v>
      </c>
      <c r="AV12" s="104">
        <v>0.1</v>
      </c>
      <c r="AW12" s="104">
        <v>-1.8</v>
      </c>
      <c r="AX12" s="104">
        <v>-0.2</v>
      </c>
      <c r="AY12" s="104">
        <v>0.3</v>
      </c>
      <c r="AZ12" s="104">
        <v>0</v>
      </c>
      <c r="BA12" s="104">
        <v>-1</v>
      </c>
    </row>
    <row r="13" spans="1:53" ht="15" customHeight="1">
      <c r="A13" s="19" t="s">
        <v>61</v>
      </c>
      <c r="B13" s="18" t="s">
        <v>39</v>
      </c>
      <c r="C13" s="33">
        <v>2.8560000000000003</v>
      </c>
      <c r="D13" s="39">
        <v>92.2</v>
      </c>
      <c r="E13" s="69">
        <v>95.6</v>
      </c>
      <c r="F13" s="41">
        <v>98.7</v>
      </c>
      <c r="G13" s="102">
        <f t="shared" si="2"/>
        <v>3.2</v>
      </c>
      <c r="H13" s="103">
        <f t="shared" si="3"/>
        <v>7</v>
      </c>
      <c r="S13" s="83" t="s">
        <v>7</v>
      </c>
      <c r="T13" s="76" t="s">
        <v>18</v>
      </c>
      <c r="U13" s="82">
        <v>6.4719999999999995</v>
      </c>
      <c r="V13" s="78">
        <v>103.8</v>
      </c>
      <c r="W13" s="79">
        <v>103.4</v>
      </c>
      <c r="X13" s="80">
        <f t="shared" si="4"/>
        <v>-0.385</v>
      </c>
      <c r="Y13" s="80">
        <f t="shared" si="5"/>
        <v>-0.025</v>
      </c>
      <c r="Z13" s="81">
        <f t="shared" si="6"/>
        <v>7.91</v>
      </c>
      <c r="AA13" s="21">
        <f t="shared" si="7"/>
        <v>-100.4</v>
      </c>
      <c r="AB13" s="4"/>
      <c r="AC13" s="63" t="s">
        <v>61</v>
      </c>
      <c r="AD13" s="18" t="s">
        <v>39</v>
      </c>
      <c r="AE13" s="39">
        <v>85.9</v>
      </c>
      <c r="AF13" s="39">
        <v>107.5</v>
      </c>
      <c r="AG13" s="49">
        <v>94.8</v>
      </c>
      <c r="AH13" s="42">
        <f t="shared" si="0"/>
        <v>96.06666666666666</v>
      </c>
      <c r="AI13" s="42">
        <f t="shared" si="1"/>
        <v>11.300034970401539</v>
      </c>
      <c r="AJ13" s="58"/>
      <c r="AK13" s="35" t="s">
        <v>61</v>
      </c>
      <c r="AL13" s="98" t="s">
        <v>39</v>
      </c>
      <c r="AM13" s="105">
        <v>84.5</v>
      </c>
      <c r="AN13" s="73">
        <v>87.4</v>
      </c>
      <c r="AO13" s="105">
        <v>100.5</v>
      </c>
      <c r="AP13" s="105">
        <v>90.4</v>
      </c>
      <c r="AQ13" s="73">
        <v>95.3</v>
      </c>
      <c r="AR13" s="73">
        <v>95.1</v>
      </c>
      <c r="AT13" s="74" t="s">
        <v>61</v>
      </c>
      <c r="AU13" s="100" t="s">
        <v>39</v>
      </c>
      <c r="AV13" s="104">
        <v>1.7</v>
      </c>
      <c r="AW13" s="104">
        <v>-1.7</v>
      </c>
      <c r="AX13" s="104">
        <v>7</v>
      </c>
      <c r="AY13" s="104">
        <v>18.9</v>
      </c>
      <c r="AZ13" s="104">
        <v>-0.5</v>
      </c>
      <c r="BA13" s="104">
        <v>-0.3</v>
      </c>
    </row>
    <row r="14" spans="1:53" ht="20.25" customHeight="1">
      <c r="A14" s="19" t="s">
        <v>62</v>
      </c>
      <c r="B14" s="18" t="s">
        <v>28</v>
      </c>
      <c r="C14" s="33">
        <v>6.016</v>
      </c>
      <c r="D14" s="39">
        <v>93.7</v>
      </c>
      <c r="E14" s="69">
        <v>89.9</v>
      </c>
      <c r="F14" s="41">
        <v>89.5</v>
      </c>
      <c r="G14" s="102">
        <f t="shared" si="2"/>
        <v>-0.4</v>
      </c>
      <c r="H14" s="103">
        <f t="shared" si="3"/>
        <v>-4.5</v>
      </c>
      <c r="S14" s="84" t="s">
        <v>8</v>
      </c>
      <c r="T14" s="85" t="s">
        <v>37</v>
      </c>
      <c r="U14" s="86">
        <v>25.359</v>
      </c>
      <c r="V14" s="78">
        <v>116.8</v>
      </c>
      <c r="W14" s="79">
        <v>115.6</v>
      </c>
      <c r="X14" s="80">
        <f t="shared" si="4"/>
        <v>-1.027</v>
      </c>
      <c r="Y14" s="80">
        <f t="shared" si="5"/>
        <v>-0.292</v>
      </c>
      <c r="Z14" s="81">
        <f t="shared" si="6"/>
        <v>92.41</v>
      </c>
      <c r="AA14" s="21">
        <f t="shared" si="7"/>
        <v>-100.9</v>
      </c>
      <c r="AB14" s="4"/>
      <c r="AC14" s="63" t="s">
        <v>62</v>
      </c>
      <c r="AD14" s="18" t="s">
        <v>28</v>
      </c>
      <c r="AE14" s="39">
        <v>81</v>
      </c>
      <c r="AF14" s="39">
        <v>93.3</v>
      </c>
      <c r="AG14" s="49">
        <v>89.7</v>
      </c>
      <c r="AH14" s="42">
        <f t="shared" si="0"/>
        <v>88</v>
      </c>
      <c r="AI14" s="42">
        <f t="shared" si="1"/>
        <v>7.186096251710171</v>
      </c>
      <c r="AJ14" s="58"/>
      <c r="AK14" s="35" t="s">
        <v>62</v>
      </c>
      <c r="AL14" s="98" t="s">
        <v>28</v>
      </c>
      <c r="AM14" s="105">
        <v>78.1</v>
      </c>
      <c r="AN14" s="73">
        <v>81</v>
      </c>
      <c r="AO14" s="105">
        <v>93.6</v>
      </c>
      <c r="AP14" s="105">
        <v>98.1</v>
      </c>
      <c r="AQ14" s="73">
        <v>91.8</v>
      </c>
      <c r="AR14" s="73">
        <v>95.5</v>
      </c>
      <c r="AT14" s="74" t="s">
        <v>62</v>
      </c>
      <c r="AU14" s="100" t="s">
        <v>28</v>
      </c>
      <c r="AV14" s="104">
        <v>3.7</v>
      </c>
      <c r="AW14" s="104">
        <v>0</v>
      </c>
      <c r="AX14" s="104">
        <v>-0.3</v>
      </c>
      <c r="AY14" s="104">
        <v>-4.9</v>
      </c>
      <c r="AZ14" s="104">
        <v>-2.3</v>
      </c>
      <c r="BA14" s="104">
        <v>-6.1</v>
      </c>
    </row>
    <row r="15" spans="1:53" ht="27" customHeight="1">
      <c r="A15" s="19" t="s">
        <v>63</v>
      </c>
      <c r="B15" s="18" t="s">
        <v>16</v>
      </c>
      <c r="C15" s="33">
        <v>2.075</v>
      </c>
      <c r="D15" s="39">
        <v>102.3</v>
      </c>
      <c r="E15" s="69">
        <v>102.4</v>
      </c>
      <c r="F15" s="41">
        <v>102.4</v>
      </c>
      <c r="G15" s="102">
        <f t="shared" si="2"/>
        <v>0</v>
      </c>
      <c r="H15" s="103">
        <f t="shared" si="3"/>
        <v>0.1</v>
      </c>
      <c r="S15" s="84" t="s">
        <v>9</v>
      </c>
      <c r="T15" s="85" t="s">
        <v>31</v>
      </c>
      <c r="U15" s="86">
        <v>6.523999999999999</v>
      </c>
      <c r="V15" s="78">
        <v>98.5</v>
      </c>
      <c r="W15" s="79">
        <v>98.4</v>
      </c>
      <c r="X15" s="80">
        <f t="shared" si="4"/>
        <v>-0.102</v>
      </c>
      <c r="Y15" s="80">
        <f t="shared" si="5"/>
        <v>-0.006</v>
      </c>
      <c r="Z15" s="81">
        <f t="shared" si="6"/>
        <v>1.9</v>
      </c>
      <c r="AA15" s="21">
        <f t="shared" si="7"/>
        <v>-100.1</v>
      </c>
      <c r="AB15" s="4"/>
      <c r="AC15" s="63" t="s">
        <v>63</v>
      </c>
      <c r="AD15" s="18" t="s">
        <v>16</v>
      </c>
      <c r="AE15" s="39">
        <v>97.5</v>
      </c>
      <c r="AF15" s="39">
        <v>103.1</v>
      </c>
      <c r="AG15" s="49">
        <v>103.2</v>
      </c>
      <c r="AH15" s="42">
        <f t="shared" si="0"/>
        <v>101.26666666666667</v>
      </c>
      <c r="AI15" s="42">
        <f t="shared" si="1"/>
        <v>3.221605196344192</v>
      </c>
      <c r="AJ15" s="58"/>
      <c r="AK15" s="35" t="s">
        <v>63</v>
      </c>
      <c r="AL15" s="98" t="s">
        <v>16</v>
      </c>
      <c r="AM15" s="105">
        <v>97.2</v>
      </c>
      <c r="AN15" s="73">
        <v>95.1</v>
      </c>
      <c r="AO15" s="105">
        <v>103.1</v>
      </c>
      <c r="AP15" s="105">
        <v>103.1</v>
      </c>
      <c r="AQ15" s="73">
        <v>103.3</v>
      </c>
      <c r="AR15" s="73">
        <v>103.9</v>
      </c>
      <c r="AT15" s="74" t="s">
        <v>63</v>
      </c>
      <c r="AU15" s="100" t="s">
        <v>16</v>
      </c>
      <c r="AV15" s="104">
        <v>0.3</v>
      </c>
      <c r="AW15" s="104">
        <v>2.5</v>
      </c>
      <c r="AX15" s="104">
        <v>0</v>
      </c>
      <c r="AY15" s="104">
        <v>0</v>
      </c>
      <c r="AZ15" s="104">
        <v>-0.1</v>
      </c>
      <c r="BA15" s="104">
        <v>-0.7</v>
      </c>
    </row>
    <row r="16" spans="1:53" ht="15" customHeight="1">
      <c r="A16" s="19" t="s">
        <v>64</v>
      </c>
      <c r="B16" s="18" t="s">
        <v>42</v>
      </c>
      <c r="C16" s="33">
        <v>0.4770000000000001</v>
      </c>
      <c r="D16" s="39">
        <v>118.8</v>
      </c>
      <c r="E16" s="69">
        <v>118.2</v>
      </c>
      <c r="F16" s="41">
        <v>117.8</v>
      </c>
      <c r="G16" s="102">
        <f t="shared" si="2"/>
        <v>-0.3</v>
      </c>
      <c r="H16" s="103">
        <f t="shared" si="3"/>
        <v>-0.8</v>
      </c>
      <c r="S16" s="83" t="s">
        <v>10</v>
      </c>
      <c r="T16" s="76" t="s">
        <v>1</v>
      </c>
      <c r="U16" s="82">
        <v>4.1419999999999995</v>
      </c>
      <c r="V16" s="78">
        <v>118.4</v>
      </c>
      <c r="W16" s="79">
        <v>118.8</v>
      </c>
      <c r="X16" s="80">
        <f t="shared" si="4"/>
        <v>0.338</v>
      </c>
      <c r="Y16" s="80">
        <f t="shared" si="5"/>
        <v>0.016</v>
      </c>
      <c r="Z16" s="81">
        <f t="shared" si="6"/>
        <v>-5.06</v>
      </c>
      <c r="AA16" s="21">
        <f t="shared" si="7"/>
        <v>-99.7</v>
      </c>
      <c r="AB16" s="4"/>
      <c r="AC16" s="63" t="s">
        <v>64</v>
      </c>
      <c r="AD16" s="18" t="s">
        <v>42</v>
      </c>
      <c r="AE16" s="39">
        <v>118.8</v>
      </c>
      <c r="AF16" s="39">
        <v>121.9</v>
      </c>
      <c r="AG16" s="49">
        <v>111.6</v>
      </c>
      <c r="AH16" s="42">
        <f t="shared" si="0"/>
        <v>117.43333333333332</v>
      </c>
      <c r="AI16" s="42">
        <f t="shared" si="1"/>
        <v>4.4997899551691765</v>
      </c>
      <c r="AJ16" s="58"/>
      <c r="AK16" s="35" t="s">
        <v>64</v>
      </c>
      <c r="AL16" s="98" t="s">
        <v>42</v>
      </c>
      <c r="AM16" s="105">
        <v>118.9</v>
      </c>
      <c r="AN16" s="73">
        <v>120.5</v>
      </c>
      <c r="AO16" s="105">
        <v>122.3</v>
      </c>
      <c r="AP16" s="105">
        <v>123.4</v>
      </c>
      <c r="AQ16" s="73">
        <v>111.7</v>
      </c>
      <c r="AR16" s="73">
        <v>112.8</v>
      </c>
      <c r="AT16" s="74" t="s">
        <v>64</v>
      </c>
      <c r="AU16" s="100" t="s">
        <v>42</v>
      </c>
      <c r="AV16" s="104">
        <v>-0.1</v>
      </c>
      <c r="AW16" s="104">
        <v>-1.4</v>
      </c>
      <c r="AX16" s="104">
        <v>-0.3</v>
      </c>
      <c r="AY16" s="104">
        <v>-1.2</v>
      </c>
      <c r="AZ16" s="104">
        <v>-0.1</v>
      </c>
      <c r="BA16" s="104">
        <v>-1.1</v>
      </c>
    </row>
    <row r="17" spans="1:53" ht="15" customHeight="1">
      <c r="A17" s="19" t="s">
        <v>65</v>
      </c>
      <c r="B17" s="15" t="s">
        <v>17</v>
      </c>
      <c r="C17" s="66">
        <v>1.349</v>
      </c>
      <c r="D17" s="39">
        <v>100.6</v>
      </c>
      <c r="E17" s="69">
        <v>101.1</v>
      </c>
      <c r="F17" s="41">
        <v>101.1</v>
      </c>
      <c r="G17" s="102">
        <f t="shared" si="2"/>
        <v>0</v>
      </c>
      <c r="H17" s="103">
        <f t="shared" si="3"/>
        <v>0.5</v>
      </c>
      <c r="S17" s="75" t="s">
        <v>11</v>
      </c>
      <c r="T17" s="76" t="s">
        <v>43</v>
      </c>
      <c r="U17" s="82">
        <v>15.185</v>
      </c>
      <c r="V17" s="78">
        <v>95.2</v>
      </c>
      <c r="W17" s="79">
        <v>95.2</v>
      </c>
      <c r="X17" s="80">
        <f t="shared" si="4"/>
        <v>0</v>
      </c>
      <c r="Y17" s="80">
        <f t="shared" si="5"/>
        <v>0</v>
      </c>
      <c r="Z17" s="81">
        <f t="shared" si="6"/>
        <v>0</v>
      </c>
      <c r="AA17" s="21">
        <f t="shared" si="7"/>
        <v>-100</v>
      </c>
      <c r="AB17" s="4"/>
      <c r="AC17" s="63" t="s">
        <v>65</v>
      </c>
      <c r="AD17" s="15" t="s">
        <v>17</v>
      </c>
      <c r="AE17" s="39">
        <v>107.1</v>
      </c>
      <c r="AF17" s="39">
        <v>99.5</v>
      </c>
      <c r="AG17" s="49">
        <v>101</v>
      </c>
      <c r="AH17" s="42">
        <f t="shared" si="0"/>
        <v>102.53333333333335</v>
      </c>
      <c r="AI17" s="42">
        <f t="shared" si="1"/>
        <v>3.9258807784755088</v>
      </c>
      <c r="AJ17" s="58"/>
      <c r="AK17" s="35" t="s">
        <v>65</v>
      </c>
      <c r="AL17" s="98" t="s">
        <v>17</v>
      </c>
      <c r="AM17" s="105">
        <v>107.8</v>
      </c>
      <c r="AN17" s="73">
        <v>105.4</v>
      </c>
      <c r="AO17" s="105">
        <v>99.5</v>
      </c>
      <c r="AP17" s="105">
        <v>98.9</v>
      </c>
      <c r="AQ17" s="73">
        <v>100.7</v>
      </c>
      <c r="AR17" s="73">
        <v>100.7</v>
      </c>
      <c r="AT17" s="74" t="s">
        <v>65</v>
      </c>
      <c r="AU17" s="100" t="s">
        <v>17</v>
      </c>
      <c r="AV17" s="104">
        <v>-0.6</v>
      </c>
      <c r="AW17" s="104">
        <v>1.6</v>
      </c>
      <c r="AX17" s="104">
        <v>0</v>
      </c>
      <c r="AY17" s="104">
        <v>0.6</v>
      </c>
      <c r="AZ17" s="104">
        <v>0.3</v>
      </c>
      <c r="BA17" s="104">
        <v>0.3</v>
      </c>
    </row>
    <row r="18" spans="1:53" ht="14.25" customHeight="1">
      <c r="A18" s="25" t="s">
        <v>6</v>
      </c>
      <c r="B18" s="26" t="s">
        <v>89</v>
      </c>
      <c r="C18" s="33">
        <v>0.615</v>
      </c>
      <c r="D18" s="39">
        <v>121.6</v>
      </c>
      <c r="E18" s="69">
        <v>121.2</v>
      </c>
      <c r="F18" s="41">
        <v>122.4</v>
      </c>
      <c r="G18" s="102">
        <f t="shared" si="2"/>
        <v>1</v>
      </c>
      <c r="H18" s="103">
        <f t="shared" si="3"/>
        <v>0.7</v>
      </c>
      <c r="S18" s="75" t="s">
        <v>12</v>
      </c>
      <c r="T18" s="76" t="s">
        <v>2</v>
      </c>
      <c r="U18" s="82">
        <v>3.109</v>
      </c>
      <c r="V18" s="78">
        <v>112.8</v>
      </c>
      <c r="W18" s="79">
        <v>112.6</v>
      </c>
      <c r="X18" s="80">
        <f t="shared" si="4"/>
        <v>-0.177</v>
      </c>
      <c r="Y18" s="80">
        <f t="shared" si="5"/>
        <v>-0.006</v>
      </c>
      <c r="Z18" s="81">
        <f t="shared" si="6"/>
        <v>1.9</v>
      </c>
      <c r="AA18" s="21">
        <f t="shared" si="7"/>
        <v>-100.2</v>
      </c>
      <c r="AB18" s="2"/>
      <c r="AC18" s="62" t="s">
        <v>6</v>
      </c>
      <c r="AD18" s="26" t="s">
        <v>89</v>
      </c>
      <c r="AE18" s="39">
        <v>122.6</v>
      </c>
      <c r="AF18" s="39">
        <v>124.8</v>
      </c>
      <c r="AG18" s="49">
        <v>119.6</v>
      </c>
      <c r="AH18" s="42">
        <f t="shared" si="0"/>
        <v>122.33333333333333</v>
      </c>
      <c r="AI18" s="42">
        <f t="shared" si="1"/>
        <v>2.133708114490671</v>
      </c>
      <c r="AJ18" s="58"/>
      <c r="AK18" s="72" t="s">
        <v>6</v>
      </c>
      <c r="AL18" s="97" t="s">
        <v>89</v>
      </c>
      <c r="AM18" s="105">
        <v>116.1</v>
      </c>
      <c r="AN18" s="73">
        <v>116.1</v>
      </c>
      <c r="AO18" s="105">
        <v>124.8</v>
      </c>
      <c r="AP18" s="105">
        <v>125.9</v>
      </c>
      <c r="AQ18" s="73">
        <v>119.6</v>
      </c>
      <c r="AR18" s="73">
        <v>120.1</v>
      </c>
      <c r="AT18" s="70" t="s">
        <v>6</v>
      </c>
      <c r="AU18" s="99" t="s">
        <v>89</v>
      </c>
      <c r="AV18" s="104">
        <v>5.6</v>
      </c>
      <c r="AW18" s="104">
        <v>5.6</v>
      </c>
      <c r="AX18" s="104">
        <v>0</v>
      </c>
      <c r="AY18" s="104">
        <v>-0.9</v>
      </c>
      <c r="AZ18" s="104">
        <v>0</v>
      </c>
      <c r="BA18" s="104">
        <v>-0.4</v>
      </c>
    </row>
    <row r="19" spans="1:53" ht="11.25" customHeight="1">
      <c r="A19" s="27" t="s">
        <v>7</v>
      </c>
      <c r="B19" s="26" t="s">
        <v>18</v>
      </c>
      <c r="C19" s="33">
        <v>6.4719999999999995</v>
      </c>
      <c r="D19" s="39">
        <v>103.4</v>
      </c>
      <c r="E19" s="69">
        <v>103.8</v>
      </c>
      <c r="F19" s="41">
        <v>103.4</v>
      </c>
      <c r="G19" s="102">
        <f t="shared" si="2"/>
        <v>-0.4</v>
      </c>
      <c r="H19" s="103">
        <f t="shared" si="3"/>
        <v>0</v>
      </c>
      <c r="S19" s="75" t="s">
        <v>13</v>
      </c>
      <c r="T19" s="76" t="s">
        <v>24</v>
      </c>
      <c r="U19" s="82">
        <v>1.998</v>
      </c>
      <c r="V19" s="78">
        <v>85.8</v>
      </c>
      <c r="W19" s="79">
        <v>83.4</v>
      </c>
      <c r="X19" s="80">
        <f t="shared" si="4"/>
        <v>-2.797</v>
      </c>
      <c r="Y19" s="80">
        <f t="shared" si="5"/>
        <v>-0.046</v>
      </c>
      <c r="Z19" s="81">
        <f t="shared" si="6"/>
        <v>14.56</v>
      </c>
      <c r="AA19" s="21">
        <f t="shared" si="7"/>
        <v>-103.3</v>
      </c>
      <c r="AB19" s="2"/>
      <c r="AC19" s="64" t="s">
        <v>7</v>
      </c>
      <c r="AD19" s="26" t="s">
        <v>18</v>
      </c>
      <c r="AE19" s="39">
        <v>90.9</v>
      </c>
      <c r="AF19" s="39">
        <v>106.8</v>
      </c>
      <c r="AG19" s="49">
        <v>105.6</v>
      </c>
      <c r="AH19" s="42">
        <f t="shared" si="0"/>
        <v>101.09999999999998</v>
      </c>
      <c r="AI19" s="42">
        <f t="shared" si="1"/>
        <v>8.75748045304077</v>
      </c>
      <c r="AJ19" s="59"/>
      <c r="AK19" s="72" t="s">
        <v>7</v>
      </c>
      <c r="AL19" s="97" t="s">
        <v>18</v>
      </c>
      <c r="AM19" s="105">
        <v>88.8</v>
      </c>
      <c r="AN19" s="73">
        <v>88.9</v>
      </c>
      <c r="AO19" s="105">
        <v>107.9</v>
      </c>
      <c r="AP19" s="73">
        <v>109</v>
      </c>
      <c r="AQ19" s="73">
        <v>106</v>
      </c>
      <c r="AR19" s="73">
        <v>104.2</v>
      </c>
      <c r="AT19" s="70" t="s">
        <v>7</v>
      </c>
      <c r="AU19" s="99" t="s">
        <v>18</v>
      </c>
      <c r="AV19" s="104">
        <v>2.4</v>
      </c>
      <c r="AW19" s="104">
        <v>2.2</v>
      </c>
      <c r="AX19" s="104">
        <v>-1</v>
      </c>
      <c r="AY19" s="104">
        <v>-2</v>
      </c>
      <c r="AZ19" s="104">
        <v>-0.4</v>
      </c>
      <c r="BA19" s="104">
        <v>1.3</v>
      </c>
    </row>
    <row r="20" spans="1:53" ht="11.25" customHeight="1">
      <c r="A20" s="19" t="s">
        <v>66</v>
      </c>
      <c r="B20" s="13" t="s">
        <v>4</v>
      </c>
      <c r="C20" s="33">
        <v>5.286</v>
      </c>
      <c r="D20" s="39">
        <v>103.9</v>
      </c>
      <c r="E20" s="69">
        <v>104.6</v>
      </c>
      <c r="F20" s="41">
        <v>104.2</v>
      </c>
      <c r="G20" s="102">
        <f t="shared" si="2"/>
        <v>-0.4</v>
      </c>
      <c r="H20" s="103">
        <f t="shared" si="3"/>
        <v>0.3</v>
      </c>
      <c r="S20" s="83" t="s">
        <v>44</v>
      </c>
      <c r="T20" s="76" t="s">
        <v>3</v>
      </c>
      <c r="U20" s="82">
        <v>0.9219999999999999</v>
      </c>
      <c r="V20" s="78">
        <v>131.3</v>
      </c>
      <c r="W20" s="79">
        <v>131.3</v>
      </c>
      <c r="X20" s="80">
        <f t="shared" si="4"/>
        <v>0</v>
      </c>
      <c r="Y20" s="80">
        <f t="shared" si="5"/>
        <v>0</v>
      </c>
      <c r="Z20" s="81">
        <f t="shared" si="6"/>
        <v>0</v>
      </c>
      <c r="AA20" s="21">
        <f t="shared" si="7"/>
        <v>-100</v>
      </c>
      <c r="AB20" s="4"/>
      <c r="AC20" s="63" t="s">
        <v>66</v>
      </c>
      <c r="AD20" s="13" t="s">
        <v>4</v>
      </c>
      <c r="AE20" s="39">
        <v>90.3</v>
      </c>
      <c r="AF20" s="39">
        <v>108.7</v>
      </c>
      <c r="AG20" s="49">
        <v>105.8</v>
      </c>
      <c r="AH20" s="42">
        <f t="shared" si="0"/>
        <v>101.60000000000001</v>
      </c>
      <c r="AI20" s="42">
        <f t="shared" si="1"/>
        <v>9.737132643828174</v>
      </c>
      <c r="AJ20" s="58"/>
      <c r="AK20" s="35" t="s">
        <v>66</v>
      </c>
      <c r="AL20" s="98" t="s">
        <v>4</v>
      </c>
      <c r="AM20" s="105">
        <v>87.5</v>
      </c>
      <c r="AN20" s="73">
        <v>87.9</v>
      </c>
      <c r="AO20" s="73">
        <v>110</v>
      </c>
      <c r="AP20" s="105">
        <v>110.9</v>
      </c>
      <c r="AQ20" s="73">
        <v>106.2</v>
      </c>
      <c r="AR20" s="73">
        <v>103.7</v>
      </c>
      <c r="AT20" s="74" t="s">
        <v>66</v>
      </c>
      <c r="AU20" s="100" t="s">
        <v>4</v>
      </c>
      <c r="AV20" s="104">
        <v>3.2</v>
      </c>
      <c r="AW20" s="104">
        <v>2.7</v>
      </c>
      <c r="AX20" s="104">
        <v>-1.2</v>
      </c>
      <c r="AY20" s="104">
        <v>-2</v>
      </c>
      <c r="AZ20" s="104">
        <v>-0.4</v>
      </c>
      <c r="BA20" s="104">
        <v>2</v>
      </c>
    </row>
    <row r="21" spans="1:53" ht="15" customHeight="1">
      <c r="A21" s="19" t="s">
        <v>67</v>
      </c>
      <c r="B21" s="13" t="s">
        <v>19</v>
      </c>
      <c r="C21" s="67">
        <v>0.806</v>
      </c>
      <c r="D21" s="39">
        <v>102</v>
      </c>
      <c r="E21" s="69">
        <v>100.2</v>
      </c>
      <c r="F21" s="41">
        <v>102</v>
      </c>
      <c r="G21" s="102">
        <f t="shared" si="2"/>
        <v>1.8</v>
      </c>
      <c r="H21" s="103">
        <f t="shared" si="3"/>
        <v>0</v>
      </c>
      <c r="S21" s="83" t="s">
        <v>45</v>
      </c>
      <c r="T21" s="76" t="s">
        <v>33</v>
      </c>
      <c r="U21" s="82">
        <v>1.5270000000000001</v>
      </c>
      <c r="V21" s="78">
        <v>111</v>
      </c>
      <c r="W21" s="79">
        <v>110.9</v>
      </c>
      <c r="X21" s="80">
        <f t="shared" si="4"/>
        <v>-0.09</v>
      </c>
      <c r="Y21" s="80">
        <f t="shared" si="5"/>
        <v>-0.001</v>
      </c>
      <c r="Z21" s="81">
        <f t="shared" si="6"/>
        <v>0.32</v>
      </c>
      <c r="AA21" s="21">
        <f t="shared" si="7"/>
        <v>-100.1</v>
      </c>
      <c r="AB21" s="5"/>
      <c r="AC21" s="63" t="s">
        <v>67</v>
      </c>
      <c r="AD21" s="13" t="s">
        <v>19</v>
      </c>
      <c r="AE21" s="39">
        <v>94.3</v>
      </c>
      <c r="AF21" s="39">
        <v>111.7</v>
      </c>
      <c r="AG21" s="49">
        <v>102.3</v>
      </c>
      <c r="AH21" s="42">
        <f t="shared" si="0"/>
        <v>102.76666666666667</v>
      </c>
      <c r="AI21" s="42">
        <f t="shared" si="1"/>
        <v>8.47490942057182</v>
      </c>
      <c r="AJ21" s="58"/>
      <c r="AK21" s="35" t="s">
        <v>67</v>
      </c>
      <c r="AL21" s="98" t="s">
        <v>19</v>
      </c>
      <c r="AM21" s="105">
        <v>80.3</v>
      </c>
      <c r="AN21" s="73">
        <v>77.4</v>
      </c>
      <c r="AO21" s="105">
        <v>111.8</v>
      </c>
      <c r="AP21" s="105">
        <v>115.7</v>
      </c>
      <c r="AQ21" s="73">
        <v>103.1</v>
      </c>
      <c r="AR21" s="73">
        <v>104.1</v>
      </c>
      <c r="AT21" s="74" t="s">
        <v>67</v>
      </c>
      <c r="AU21" s="100" t="s">
        <v>19</v>
      </c>
      <c r="AV21" s="104">
        <v>17.4</v>
      </c>
      <c r="AW21" s="104">
        <v>21.8</v>
      </c>
      <c r="AX21" s="104">
        <v>-0.1</v>
      </c>
      <c r="AY21" s="104">
        <v>-3.5</v>
      </c>
      <c r="AZ21" s="104">
        <v>-0.8</v>
      </c>
      <c r="BA21" s="104">
        <v>-1.7</v>
      </c>
    </row>
    <row r="22" spans="1:53" ht="24.75" customHeight="1">
      <c r="A22" s="19" t="s">
        <v>68</v>
      </c>
      <c r="B22" s="13" t="s">
        <v>4</v>
      </c>
      <c r="C22" s="67">
        <v>4.396999999999999</v>
      </c>
      <c r="D22" s="39">
        <v>104.2</v>
      </c>
      <c r="E22" s="69">
        <v>105.5</v>
      </c>
      <c r="F22" s="41">
        <v>104.6</v>
      </c>
      <c r="G22" s="102">
        <f t="shared" si="2"/>
        <v>-0.9</v>
      </c>
      <c r="H22" s="103">
        <f t="shared" si="3"/>
        <v>0.4</v>
      </c>
      <c r="S22" s="75" t="s">
        <v>46</v>
      </c>
      <c r="T22" s="76" t="s">
        <v>35</v>
      </c>
      <c r="U22" s="87">
        <v>4.542</v>
      </c>
      <c r="V22" s="78">
        <v>104.7</v>
      </c>
      <c r="W22" s="79">
        <v>104.9</v>
      </c>
      <c r="X22" s="80">
        <f t="shared" si="4"/>
        <v>0.191</v>
      </c>
      <c r="Y22" s="80">
        <f t="shared" si="5"/>
        <v>0.009</v>
      </c>
      <c r="Z22" s="81">
        <f t="shared" si="6"/>
        <v>-2.85</v>
      </c>
      <c r="AA22" s="21">
        <f t="shared" si="7"/>
        <v>-99.8</v>
      </c>
      <c r="AB22" s="5"/>
      <c r="AC22" s="63" t="s">
        <v>68</v>
      </c>
      <c r="AD22" s="13" t="s">
        <v>4</v>
      </c>
      <c r="AE22" s="39">
        <v>88.2</v>
      </c>
      <c r="AF22" s="39">
        <v>108.7</v>
      </c>
      <c r="AG22" s="49">
        <v>106.3</v>
      </c>
      <c r="AH22" s="42">
        <f t="shared" si="0"/>
        <v>101.06666666666666</v>
      </c>
      <c r="AI22" s="42">
        <f t="shared" si="1"/>
        <v>11.08900655800261</v>
      </c>
      <c r="AJ22" s="58"/>
      <c r="AK22" s="35" t="s">
        <v>68</v>
      </c>
      <c r="AL22" s="98" t="s">
        <v>4</v>
      </c>
      <c r="AM22" s="105">
        <v>89.5</v>
      </c>
      <c r="AN22" s="73">
        <v>91.2</v>
      </c>
      <c r="AO22" s="105">
        <v>110.1</v>
      </c>
      <c r="AP22" s="105">
        <v>110.8</v>
      </c>
      <c r="AQ22" s="73">
        <v>106.6</v>
      </c>
      <c r="AR22" s="73">
        <v>103.6</v>
      </c>
      <c r="AT22" s="74" t="s">
        <v>68</v>
      </c>
      <c r="AU22" s="100" t="s">
        <v>4</v>
      </c>
      <c r="AV22" s="104">
        <v>-1.5</v>
      </c>
      <c r="AW22" s="104">
        <v>-3.3</v>
      </c>
      <c r="AX22" s="104">
        <v>-1.3</v>
      </c>
      <c r="AY22" s="104">
        <v>-1.9</v>
      </c>
      <c r="AZ22" s="104">
        <v>-0.3</v>
      </c>
      <c r="BA22" s="104">
        <v>2.6</v>
      </c>
    </row>
    <row r="23" spans="1:53" ht="12.75" customHeight="1">
      <c r="A23" s="19" t="s">
        <v>69</v>
      </c>
      <c r="B23" s="13" t="s">
        <v>90</v>
      </c>
      <c r="C23" s="67">
        <v>0.065</v>
      </c>
      <c r="D23" s="39">
        <v>101.7</v>
      </c>
      <c r="E23" s="69">
        <v>100.7</v>
      </c>
      <c r="F23" s="41">
        <v>100.5</v>
      </c>
      <c r="G23" s="102">
        <f t="shared" si="2"/>
        <v>-0.2</v>
      </c>
      <c r="H23" s="103">
        <f t="shared" si="3"/>
        <v>-1.2</v>
      </c>
      <c r="S23" s="75"/>
      <c r="T23" s="88" t="s">
        <v>25</v>
      </c>
      <c r="U23" s="89">
        <v>100</v>
      </c>
      <c r="V23" s="78">
        <v>104.3</v>
      </c>
      <c r="W23" s="79">
        <v>104</v>
      </c>
      <c r="X23" s="80">
        <f>ROUND((W23/V23-1)*100,1)</f>
        <v>-0.3</v>
      </c>
      <c r="Y23" s="81">
        <f>SUM(Y11:Y22)</f>
        <v>-0.31599999999999995</v>
      </c>
      <c r="Z23" s="90">
        <f>SUM(Z11:Z22)</f>
        <v>100.01</v>
      </c>
      <c r="AA23" s="21">
        <f t="shared" si="7"/>
        <v>-100.3</v>
      </c>
      <c r="AB23" s="2"/>
      <c r="AC23" s="63" t="s">
        <v>69</v>
      </c>
      <c r="AD23" s="13" t="s">
        <v>90</v>
      </c>
      <c r="AE23" s="39">
        <v>113.8</v>
      </c>
      <c r="AF23" s="39">
        <v>87.3</v>
      </c>
      <c r="AG23" s="49">
        <v>107.7</v>
      </c>
      <c r="AH23" s="42">
        <f t="shared" si="0"/>
        <v>102.93333333333334</v>
      </c>
      <c r="AI23" s="42">
        <f t="shared" si="1"/>
        <v>13.482668685962395</v>
      </c>
      <c r="AJ23" s="58"/>
      <c r="AK23" s="35" t="s">
        <v>69</v>
      </c>
      <c r="AL23" s="98" t="s">
        <v>90</v>
      </c>
      <c r="AM23" s="105">
        <v>113.8</v>
      </c>
      <c r="AN23" s="73">
        <v>110.6</v>
      </c>
      <c r="AO23" s="105">
        <v>87.6</v>
      </c>
      <c r="AP23" s="105">
        <v>88.3</v>
      </c>
      <c r="AQ23" s="73">
        <v>107.7</v>
      </c>
      <c r="AR23" s="73">
        <v>109.4</v>
      </c>
      <c r="AT23" s="74" t="s">
        <v>69</v>
      </c>
      <c r="AU23" s="100" t="s">
        <v>90</v>
      </c>
      <c r="AV23" s="104">
        <v>0</v>
      </c>
      <c r="AW23" s="104">
        <v>2.9</v>
      </c>
      <c r="AX23" s="104">
        <v>-0.3</v>
      </c>
      <c r="AY23" s="104">
        <v>-1.1</v>
      </c>
      <c r="AZ23" s="104">
        <v>0</v>
      </c>
      <c r="BA23" s="104">
        <v>-1.6</v>
      </c>
    </row>
    <row r="24" spans="1:53" ht="14.25" customHeight="1">
      <c r="A24" s="19" t="s">
        <v>70</v>
      </c>
      <c r="B24" s="13" t="s">
        <v>29</v>
      </c>
      <c r="C24" s="67">
        <v>0.018</v>
      </c>
      <c r="D24" s="39">
        <v>109.7</v>
      </c>
      <c r="E24" s="69">
        <v>108.2</v>
      </c>
      <c r="F24" s="41">
        <v>107.3</v>
      </c>
      <c r="G24" s="102">
        <f t="shared" si="2"/>
        <v>-0.8</v>
      </c>
      <c r="H24" s="103">
        <f t="shared" si="3"/>
        <v>-2.2</v>
      </c>
      <c r="T24" s="143"/>
      <c r="U24" s="143"/>
      <c r="V24" s="143"/>
      <c r="W24" s="143"/>
      <c r="X24" s="143"/>
      <c r="Y24" s="143"/>
      <c r="Z24" s="143"/>
      <c r="AB24" s="4"/>
      <c r="AC24" s="63" t="s">
        <v>70</v>
      </c>
      <c r="AD24" s="13" t="s">
        <v>29</v>
      </c>
      <c r="AE24" s="39">
        <v>112.7</v>
      </c>
      <c r="AF24" s="39">
        <v>106.5</v>
      </c>
      <c r="AG24" s="49">
        <v>105.7</v>
      </c>
      <c r="AH24" s="42">
        <f t="shared" si="0"/>
        <v>108.3</v>
      </c>
      <c r="AI24" s="42">
        <f t="shared" si="1"/>
        <v>3.537810537519487</v>
      </c>
      <c r="AJ24" s="58"/>
      <c r="AK24" s="35" t="s">
        <v>70</v>
      </c>
      <c r="AL24" s="98" t="s">
        <v>29</v>
      </c>
      <c r="AM24" s="105">
        <v>117.7</v>
      </c>
      <c r="AN24" s="73">
        <v>122.7</v>
      </c>
      <c r="AO24" s="105">
        <v>106.5</v>
      </c>
      <c r="AP24" s="105">
        <v>107.6</v>
      </c>
      <c r="AQ24" s="73">
        <v>105.7</v>
      </c>
      <c r="AR24" s="73">
        <v>105.7</v>
      </c>
      <c r="AT24" s="74" t="s">
        <v>70</v>
      </c>
      <c r="AU24" s="100" t="s">
        <v>29</v>
      </c>
      <c r="AV24" s="104">
        <v>-4.2</v>
      </c>
      <c r="AW24" s="104">
        <v>-8.1</v>
      </c>
      <c r="AX24" s="104">
        <v>0</v>
      </c>
      <c r="AY24" s="104">
        <v>-1</v>
      </c>
      <c r="AZ24" s="104">
        <v>0</v>
      </c>
      <c r="BA24" s="104">
        <v>0</v>
      </c>
    </row>
    <row r="25" spans="1:53" ht="22.5" customHeight="1">
      <c r="A25" s="19" t="s">
        <v>71</v>
      </c>
      <c r="B25" s="13" t="s">
        <v>20</v>
      </c>
      <c r="C25" s="67">
        <v>1.1860000000000002</v>
      </c>
      <c r="D25" s="39">
        <v>101.4</v>
      </c>
      <c r="E25" s="69">
        <v>100.5</v>
      </c>
      <c r="F25" s="41">
        <v>99.9</v>
      </c>
      <c r="G25" s="102">
        <f t="shared" si="2"/>
        <v>-0.6</v>
      </c>
      <c r="H25" s="103">
        <f t="shared" si="3"/>
        <v>-1.5</v>
      </c>
      <c r="S25" s="108" t="s">
        <v>53</v>
      </c>
      <c r="T25" s="108"/>
      <c r="U25" s="108"/>
      <c r="V25" s="108"/>
      <c r="W25" s="108"/>
      <c r="X25" s="108"/>
      <c r="Y25" s="108"/>
      <c r="Z25" s="108"/>
      <c r="AA25" s="50"/>
      <c r="AB25" s="4"/>
      <c r="AC25" s="63" t="s">
        <v>71</v>
      </c>
      <c r="AD25" s="13" t="s">
        <v>20</v>
      </c>
      <c r="AE25" s="39">
        <v>94</v>
      </c>
      <c r="AF25" s="39">
        <v>98.9</v>
      </c>
      <c r="AG25" s="49">
        <v>104.8</v>
      </c>
      <c r="AH25" s="42">
        <f t="shared" si="0"/>
        <v>99.23333333333333</v>
      </c>
      <c r="AI25" s="42">
        <f t="shared" si="1"/>
        <v>5.449489967606884</v>
      </c>
      <c r="AJ25" s="58"/>
      <c r="AK25" s="35" t="s">
        <v>71</v>
      </c>
      <c r="AL25" s="98" t="s">
        <v>20</v>
      </c>
      <c r="AM25" s="105">
        <v>95.7</v>
      </c>
      <c r="AN25" s="73">
        <v>94</v>
      </c>
      <c r="AO25" s="105">
        <v>99.3</v>
      </c>
      <c r="AP25" s="105">
        <v>101.3</v>
      </c>
      <c r="AQ25" s="73">
        <v>105.3</v>
      </c>
      <c r="AR25" s="73">
        <v>106.1</v>
      </c>
      <c r="AT25" s="74" t="s">
        <v>71</v>
      </c>
      <c r="AU25" s="100" t="s">
        <v>20</v>
      </c>
      <c r="AV25" s="104">
        <v>-1.8</v>
      </c>
      <c r="AW25" s="104">
        <v>0</v>
      </c>
      <c r="AX25" s="104">
        <v>-0.4</v>
      </c>
      <c r="AY25" s="104">
        <v>-2.4</v>
      </c>
      <c r="AZ25" s="104">
        <v>-0.5</v>
      </c>
      <c r="BA25" s="104">
        <v>-1.2</v>
      </c>
    </row>
    <row r="26" spans="1:53" ht="20.25" customHeight="1">
      <c r="A26" s="95" t="s">
        <v>8</v>
      </c>
      <c r="B26" s="96" t="s">
        <v>37</v>
      </c>
      <c r="C26" s="67">
        <v>25.359</v>
      </c>
      <c r="D26" s="39">
        <v>115.5</v>
      </c>
      <c r="E26" s="69">
        <v>116.8</v>
      </c>
      <c r="F26" s="41">
        <v>115.6</v>
      </c>
      <c r="G26" s="102">
        <f t="shared" si="2"/>
        <v>-1</v>
      </c>
      <c r="H26" s="103">
        <f t="shared" si="3"/>
        <v>0.1</v>
      </c>
      <c r="S26" s="127" t="s">
        <v>108</v>
      </c>
      <c r="T26" s="108"/>
      <c r="U26" s="108"/>
      <c r="V26" s="108"/>
      <c r="W26" s="108"/>
      <c r="X26" s="108"/>
      <c r="Y26" s="108"/>
      <c r="Z26" s="108"/>
      <c r="AB26" s="4"/>
      <c r="AC26" s="65" t="s">
        <v>8</v>
      </c>
      <c r="AD26" s="92" t="s">
        <v>37</v>
      </c>
      <c r="AE26" s="39">
        <v>102.4</v>
      </c>
      <c r="AF26" s="39">
        <v>121.8</v>
      </c>
      <c r="AG26" s="49">
        <v>112.9</v>
      </c>
      <c r="AH26" s="42">
        <f t="shared" si="0"/>
        <v>112.36666666666667</v>
      </c>
      <c r="AI26" s="42">
        <f t="shared" si="1"/>
        <v>8.64223405880739</v>
      </c>
      <c r="AJ26" s="58"/>
      <c r="AK26" s="72" t="s">
        <v>8</v>
      </c>
      <c r="AL26" s="97" t="s">
        <v>37</v>
      </c>
      <c r="AM26" s="105">
        <v>104.7</v>
      </c>
      <c r="AN26" s="73">
        <v>115.3</v>
      </c>
      <c r="AO26" s="105">
        <v>121.7</v>
      </c>
      <c r="AP26" s="73">
        <v>118</v>
      </c>
      <c r="AQ26" s="73">
        <v>113.3</v>
      </c>
      <c r="AR26" s="73">
        <v>109.5</v>
      </c>
      <c r="AT26" s="70" t="s">
        <v>8</v>
      </c>
      <c r="AU26" s="99" t="s">
        <v>37</v>
      </c>
      <c r="AV26" s="104">
        <v>-2.2</v>
      </c>
      <c r="AW26" s="104">
        <v>-11.2</v>
      </c>
      <c r="AX26" s="104">
        <v>0.1</v>
      </c>
      <c r="AY26" s="104">
        <v>3.2</v>
      </c>
      <c r="AZ26" s="104">
        <v>-0.4</v>
      </c>
      <c r="BA26" s="104">
        <v>3.1</v>
      </c>
    </row>
    <row r="27" spans="1:53" ht="14.25" customHeight="1">
      <c r="A27" s="19" t="s">
        <v>72</v>
      </c>
      <c r="B27" s="13" t="s">
        <v>21</v>
      </c>
      <c r="C27" s="67">
        <v>17.123</v>
      </c>
      <c r="D27" s="39">
        <v>115.7</v>
      </c>
      <c r="E27" s="69">
        <v>114.8</v>
      </c>
      <c r="F27" s="41">
        <v>114.8</v>
      </c>
      <c r="G27" s="102">
        <f t="shared" si="2"/>
        <v>0</v>
      </c>
      <c r="H27" s="103">
        <f t="shared" si="3"/>
        <v>-0.8</v>
      </c>
      <c r="S27" s="113" t="s">
        <v>88</v>
      </c>
      <c r="T27" s="113"/>
      <c r="U27" s="113"/>
      <c r="V27" s="113"/>
      <c r="W27" s="113"/>
      <c r="X27" s="113"/>
      <c r="Y27" s="113"/>
      <c r="Z27" s="113"/>
      <c r="AA27" s="28"/>
      <c r="AB27" s="4"/>
      <c r="AC27" s="63" t="s">
        <v>72</v>
      </c>
      <c r="AD27" s="13" t="s">
        <v>21</v>
      </c>
      <c r="AE27" s="39">
        <v>99.1</v>
      </c>
      <c r="AF27" s="39">
        <v>117</v>
      </c>
      <c r="AG27" s="49">
        <v>119.8</v>
      </c>
      <c r="AH27" s="42">
        <f t="shared" si="0"/>
        <v>111.96666666666665</v>
      </c>
      <c r="AI27" s="42">
        <f t="shared" si="1"/>
        <v>10.030185638517484</v>
      </c>
      <c r="AJ27" s="58"/>
      <c r="AK27" s="35" t="s">
        <v>72</v>
      </c>
      <c r="AL27" s="98" t="s">
        <v>21</v>
      </c>
      <c r="AM27" s="105">
        <v>99.1</v>
      </c>
      <c r="AN27" s="73">
        <v>116.9</v>
      </c>
      <c r="AO27" s="105">
        <v>117</v>
      </c>
      <c r="AP27" s="105">
        <v>116.1</v>
      </c>
      <c r="AQ27" s="73">
        <v>119.8</v>
      </c>
      <c r="AR27" s="73">
        <v>114.6</v>
      </c>
      <c r="AT27" s="74" t="s">
        <v>72</v>
      </c>
      <c r="AU27" s="100" t="s">
        <v>21</v>
      </c>
      <c r="AV27" s="104">
        <v>0</v>
      </c>
      <c r="AW27" s="104">
        <v>-15.2</v>
      </c>
      <c r="AX27" s="104">
        <v>0</v>
      </c>
      <c r="AY27" s="104">
        <v>0.8</v>
      </c>
      <c r="AZ27" s="104">
        <v>0</v>
      </c>
      <c r="BA27" s="104">
        <v>4.5</v>
      </c>
    </row>
    <row r="28" spans="1:53" ht="12.75" customHeight="1">
      <c r="A28" s="93" t="s">
        <v>91</v>
      </c>
      <c r="B28" s="94" t="s">
        <v>38</v>
      </c>
      <c r="C28" s="67">
        <v>2.982</v>
      </c>
      <c r="D28" s="39">
        <v>119.7</v>
      </c>
      <c r="E28" s="69">
        <v>118.2</v>
      </c>
      <c r="F28" s="41">
        <v>117.5</v>
      </c>
      <c r="G28" s="102">
        <f t="shared" si="2"/>
        <v>-0.6</v>
      </c>
      <c r="H28" s="103">
        <f t="shared" si="3"/>
        <v>-1.8</v>
      </c>
      <c r="S28" s="129" t="s">
        <v>36</v>
      </c>
      <c r="T28" s="132" t="s">
        <v>47</v>
      </c>
      <c r="U28" s="132" t="s">
        <v>78</v>
      </c>
      <c r="V28" s="110" t="str">
        <f>D5</f>
        <v>        February 2017</v>
      </c>
      <c r="W28" s="140" t="str">
        <f>W5</f>
        <v>       February 2018</v>
      </c>
      <c r="X28" s="125" t="s">
        <v>87</v>
      </c>
      <c r="Y28" s="132" t="s">
        <v>81</v>
      </c>
      <c r="Z28" s="132" t="s">
        <v>82</v>
      </c>
      <c r="AA28" s="30"/>
      <c r="AB28" s="4"/>
      <c r="AC28" s="63" t="s">
        <v>91</v>
      </c>
      <c r="AD28" s="13" t="s">
        <v>38</v>
      </c>
      <c r="AE28" s="39">
        <v>97.9</v>
      </c>
      <c r="AF28" s="39">
        <v>130.8</v>
      </c>
      <c r="AG28" s="49">
        <v>111.3</v>
      </c>
      <c r="AH28" s="42">
        <f t="shared" si="0"/>
        <v>113.33333333333333</v>
      </c>
      <c r="AI28" s="42">
        <f t="shared" si="1"/>
        <v>14.597630987589326</v>
      </c>
      <c r="AJ28" s="60"/>
      <c r="AK28" s="35" t="s">
        <v>94</v>
      </c>
      <c r="AL28" s="98" t="s">
        <v>38</v>
      </c>
      <c r="AM28" s="105">
        <v>100.6</v>
      </c>
      <c r="AN28" s="73">
        <v>109.1</v>
      </c>
      <c r="AO28" s="105">
        <v>131.1</v>
      </c>
      <c r="AP28" s="105">
        <v>132.2</v>
      </c>
      <c r="AQ28" s="73">
        <v>111.6</v>
      </c>
      <c r="AR28" s="73">
        <v>112.5</v>
      </c>
      <c r="AT28" s="74" t="s">
        <v>94</v>
      </c>
      <c r="AU28" s="100" t="s">
        <v>38</v>
      </c>
      <c r="AV28" s="104">
        <v>-2.7</v>
      </c>
      <c r="AW28" s="104">
        <v>-10.3</v>
      </c>
      <c r="AX28" s="104">
        <v>-0.2</v>
      </c>
      <c r="AY28" s="104">
        <v>-1.1</v>
      </c>
      <c r="AZ28" s="104">
        <v>-0.3</v>
      </c>
      <c r="BA28" s="104">
        <v>-1.1</v>
      </c>
    </row>
    <row r="29" spans="1:53" ht="12.75" customHeight="1">
      <c r="A29" s="19" t="s">
        <v>92</v>
      </c>
      <c r="B29" s="13" t="s">
        <v>22</v>
      </c>
      <c r="C29" s="67">
        <v>2.707</v>
      </c>
      <c r="D29" s="39">
        <v>123.4</v>
      </c>
      <c r="E29" s="69">
        <v>141.3</v>
      </c>
      <c r="F29" s="41">
        <v>131.3</v>
      </c>
      <c r="G29" s="102">
        <f t="shared" si="2"/>
        <v>-7.1</v>
      </c>
      <c r="H29" s="103">
        <f t="shared" si="3"/>
        <v>6.4</v>
      </c>
      <c r="S29" s="130"/>
      <c r="T29" s="133"/>
      <c r="U29" s="133"/>
      <c r="V29" s="111"/>
      <c r="W29" s="141"/>
      <c r="X29" s="126"/>
      <c r="Y29" s="133"/>
      <c r="Z29" s="136"/>
      <c r="AA29" s="30"/>
      <c r="AB29" s="2"/>
      <c r="AC29" s="63" t="s">
        <v>92</v>
      </c>
      <c r="AD29" s="13" t="s">
        <v>22</v>
      </c>
      <c r="AE29" s="39">
        <v>148.9</v>
      </c>
      <c r="AF29" s="39">
        <v>153.3</v>
      </c>
      <c r="AG29" s="49">
        <v>82.1</v>
      </c>
      <c r="AH29" s="42">
        <f t="shared" si="0"/>
        <v>128.10000000000002</v>
      </c>
      <c r="AI29" s="42">
        <f t="shared" si="1"/>
        <v>31.145877921398558</v>
      </c>
      <c r="AJ29" s="58"/>
      <c r="AK29" s="35" t="s">
        <v>95</v>
      </c>
      <c r="AL29" s="98" t="s">
        <v>22</v>
      </c>
      <c r="AM29" s="105">
        <v>171.9</v>
      </c>
      <c r="AN29" s="73">
        <v>155.8</v>
      </c>
      <c r="AO29" s="105">
        <v>152.4</v>
      </c>
      <c r="AP29" s="105">
        <v>127</v>
      </c>
      <c r="AQ29" s="73">
        <v>86</v>
      </c>
      <c r="AR29" s="73">
        <v>79.8</v>
      </c>
      <c r="AT29" s="74" t="s">
        <v>95</v>
      </c>
      <c r="AU29" s="100" t="s">
        <v>22</v>
      </c>
      <c r="AV29" s="104">
        <v>-13.4</v>
      </c>
      <c r="AW29" s="104">
        <v>-4.4</v>
      </c>
      <c r="AX29" s="104">
        <v>0.6</v>
      </c>
      <c r="AY29" s="104">
        <v>20.7</v>
      </c>
      <c r="AZ29" s="104">
        <v>-4.5</v>
      </c>
      <c r="BA29" s="104">
        <v>2.9</v>
      </c>
    </row>
    <row r="30" spans="1:53" ht="19.5" customHeight="1">
      <c r="A30" s="19" t="s">
        <v>93</v>
      </c>
      <c r="B30" s="13" t="s">
        <v>30</v>
      </c>
      <c r="C30" s="67">
        <v>2.547</v>
      </c>
      <c r="D30" s="39">
        <v>100.4</v>
      </c>
      <c r="E30" s="69">
        <v>102.2</v>
      </c>
      <c r="F30" s="41">
        <v>101.7</v>
      </c>
      <c r="G30" s="102">
        <f t="shared" si="2"/>
        <v>-0.5</v>
      </c>
      <c r="H30" s="103">
        <f t="shared" si="3"/>
        <v>1.3</v>
      </c>
      <c r="S30" s="130"/>
      <c r="T30" s="133"/>
      <c r="U30" s="133"/>
      <c r="V30" s="111"/>
      <c r="W30" s="141"/>
      <c r="X30" s="126"/>
      <c r="Y30" s="133"/>
      <c r="Z30" s="136"/>
      <c r="AA30" s="30"/>
      <c r="AB30" s="1"/>
      <c r="AC30" s="63" t="s">
        <v>93</v>
      </c>
      <c r="AD30" s="13" t="s">
        <v>30</v>
      </c>
      <c r="AE30" s="39">
        <v>94.8</v>
      </c>
      <c r="AF30" s="39">
        <v>105.2</v>
      </c>
      <c r="AG30" s="49">
        <v>101.2</v>
      </c>
      <c r="AH30" s="42">
        <f t="shared" si="0"/>
        <v>100.39999999999999</v>
      </c>
      <c r="AI30" s="42">
        <f t="shared" si="1"/>
        <v>5.225050616973709</v>
      </c>
      <c r="AJ30" s="58"/>
      <c r="AK30" s="35" t="s">
        <v>96</v>
      </c>
      <c r="AL30" s="98" t="s">
        <v>30</v>
      </c>
      <c r="AM30" s="105">
        <v>96</v>
      </c>
      <c r="AN30" s="73">
        <v>88.4</v>
      </c>
      <c r="AO30" s="105">
        <v>105.6</v>
      </c>
      <c r="AP30" s="105">
        <v>104.8</v>
      </c>
      <c r="AQ30" s="73">
        <v>101.4</v>
      </c>
      <c r="AR30" s="73">
        <v>101</v>
      </c>
      <c r="AT30" s="74" t="s">
        <v>96</v>
      </c>
      <c r="AU30" s="100" t="s">
        <v>30</v>
      </c>
      <c r="AV30" s="104">
        <v>-1.3</v>
      </c>
      <c r="AW30" s="104">
        <v>7.2</v>
      </c>
      <c r="AX30" s="104">
        <v>-0.4</v>
      </c>
      <c r="AY30" s="104">
        <v>0.4</v>
      </c>
      <c r="AZ30" s="104">
        <v>-0.2</v>
      </c>
      <c r="BA30" s="104">
        <v>0.2</v>
      </c>
    </row>
    <row r="31" spans="1:53" ht="12.75" customHeight="1">
      <c r="A31" s="95" t="s">
        <v>9</v>
      </c>
      <c r="B31" s="96" t="s">
        <v>31</v>
      </c>
      <c r="C31" s="67">
        <v>6.523999999999999</v>
      </c>
      <c r="D31" s="39">
        <v>99.4</v>
      </c>
      <c r="E31" s="69">
        <v>98.5</v>
      </c>
      <c r="F31" s="41">
        <v>98.4</v>
      </c>
      <c r="G31" s="102">
        <f t="shared" si="2"/>
        <v>-0.1</v>
      </c>
      <c r="H31" s="103">
        <f t="shared" si="3"/>
        <v>-1</v>
      </c>
      <c r="S31" s="130"/>
      <c r="T31" s="133"/>
      <c r="U31" s="133"/>
      <c r="V31" s="111"/>
      <c r="W31" s="141"/>
      <c r="X31" s="126"/>
      <c r="Y31" s="133"/>
      <c r="Z31" s="136"/>
      <c r="AA31" s="30"/>
      <c r="AB31" s="1"/>
      <c r="AC31" s="65" t="s">
        <v>9</v>
      </c>
      <c r="AD31" s="92" t="s">
        <v>31</v>
      </c>
      <c r="AE31" s="39">
        <v>92.3</v>
      </c>
      <c r="AF31" s="39">
        <v>99.1</v>
      </c>
      <c r="AG31" s="49">
        <v>100.9</v>
      </c>
      <c r="AH31" s="42">
        <f t="shared" si="0"/>
        <v>97.43333333333332</v>
      </c>
      <c r="AI31" s="42">
        <f t="shared" si="1"/>
        <v>4.655268886260434</v>
      </c>
      <c r="AJ31" s="58"/>
      <c r="AK31" s="72" t="s">
        <v>9</v>
      </c>
      <c r="AL31" s="97" t="s">
        <v>31</v>
      </c>
      <c r="AM31" s="105">
        <v>92.8</v>
      </c>
      <c r="AN31" s="73">
        <v>95.1</v>
      </c>
      <c r="AO31" s="105">
        <v>99.1</v>
      </c>
      <c r="AP31" s="105">
        <v>100.3</v>
      </c>
      <c r="AQ31" s="73">
        <v>101</v>
      </c>
      <c r="AR31" s="73">
        <v>100.8</v>
      </c>
      <c r="AT31" s="70" t="s">
        <v>9</v>
      </c>
      <c r="AU31" s="99" t="s">
        <v>31</v>
      </c>
      <c r="AV31" s="104">
        <v>-0.5</v>
      </c>
      <c r="AW31" s="104">
        <v>-2.9</v>
      </c>
      <c r="AX31" s="104">
        <v>0</v>
      </c>
      <c r="AY31" s="104">
        <v>-1.2</v>
      </c>
      <c r="AZ31" s="104">
        <v>-0.1</v>
      </c>
      <c r="BA31" s="104">
        <v>0.1</v>
      </c>
    </row>
    <row r="32" spans="1:53" ht="19.5" customHeight="1">
      <c r="A32" s="19" t="s">
        <v>73</v>
      </c>
      <c r="B32" s="13" t="s">
        <v>32</v>
      </c>
      <c r="C32" s="67">
        <v>2.5509999999999997</v>
      </c>
      <c r="D32" s="39">
        <v>95.8</v>
      </c>
      <c r="E32" s="69">
        <v>93.7</v>
      </c>
      <c r="F32" s="41">
        <v>93.8</v>
      </c>
      <c r="G32" s="102">
        <f t="shared" si="2"/>
        <v>0.1</v>
      </c>
      <c r="H32" s="103">
        <f t="shared" si="3"/>
        <v>-2.1</v>
      </c>
      <c r="S32" s="130"/>
      <c r="T32" s="133"/>
      <c r="U32" s="133"/>
      <c r="V32" s="111"/>
      <c r="W32" s="141"/>
      <c r="X32" s="122" t="s">
        <v>85</v>
      </c>
      <c r="Y32" s="133"/>
      <c r="Z32" s="136"/>
      <c r="AA32" s="29"/>
      <c r="AB32" s="1"/>
      <c r="AC32" s="63" t="s">
        <v>73</v>
      </c>
      <c r="AD32" s="13" t="s">
        <v>32</v>
      </c>
      <c r="AE32" s="39">
        <v>87.1</v>
      </c>
      <c r="AF32" s="39">
        <v>95.8</v>
      </c>
      <c r="AG32" s="49">
        <v>95.1</v>
      </c>
      <c r="AH32" s="42">
        <f t="shared" si="0"/>
        <v>92.66666666666667</v>
      </c>
      <c r="AI32" s="42">
        <f t="shared" si="1"/>
        <v>5.216075409630345</v>
      </c>
      <c r="AJ32" s="58"/>
      <c r="AK32" s="35" t="s">
        <v>73</v>
      </c>
      <c r="AL32" s="98" t="s">
        <v>32</v>
      </c>
      <c r="AM32" s="105">
        <v>86.9</v>
      </c>
      <c r="AN32" s="73">
        <v>92.2</v>
      </c>
      <c r="AO32" s="105">
        <v>95.8</v>
      </c>
      <c r="AP32" s="105">
        <v>96.6</v>
      </c>
      <c r="AQ32" s="73">
        <v>95.3</v>
      </c>
      <c r="AR32" s="73">
        <v>96.4</v>
      </c>
      <c r="AT32" s="74" t="s">
        <v>73</v>
      </c>
      <c r="AU32" s="100" t="s">
        <v>32</v>
      </c>
      <c r="AV32" s="104">
        <v>0.2</v>
      </c>
      <c r="AW32" s="104">
        <v>-5.5</v>
      </c>
      <c r="AX32" s="104">
        <v>0</v>
      </c>
      <c r="AY32" s="104">
        <v>-0.8</v>
      </c>
      <c r="AZ32" s="104">
        <v>-0.2</v>
      </c>
      <c r="BA32" s="104">
        <v>-1.3</v>
      </c>
    </row>
    <row r="33" spans="1:53" ht="15" customHeight="1">
      <c r="A33" s="93" t="s">
        <v>74</v>
      </c>
      <c r="B33" s="94" t="s">
        <v>23</v>
      </c>
      <c r="C33" s="67">
        <v>3.973</v>
      </c>
      <c r="D33" s="39">
        <v>101.7</v>
      </c>
      <c r="E33" s="69">
        <v>101.5</v>
      </c>
      <c r="F33" s="41">
        <v>101.3</v>
      </c>
      <c r="G33" s="102">
        <f t="shared" si="2"/>
        <v>-0.2</v>
      </c>
      <c r="H33" s="103">
        <f t="shared" si="3"/>
        <v>-0.4</v>
      </c>
      <c r="S33" s="131"/>
      <c r="T33" s="134"/>
      <c r="U33" s="134"/>
      <c r="V33" s="112"/>
      <c r="W33" s="142"/>
      <c r="X33" s="135"/>
      <c r="Y33" s="134"/>
      <c r="Z33" s="137"/>
      <c r="AA33" s="20"/>
      <c r="AB33" s="1"/>
      <c r="AC33" s="63" t="s">
        <v>74</v>
      </c>
      <c r="AD33" s="13" t="s">
        <v>23</v>
      </c>
      <c r="AE33" s="39">
        <v>96.5</v>
      </c>
      <c r="AF33" s="39">
        <v>101.1</v>
      </c>
      <c r="AG33" s="49">
        <v>104</v>
      </c>
      <c r="AH33" s="42">
        <f t="shared" si="0"/>
        <v>100.53333333333335</v>
      </c>
      <c r="AI33" s="42">
        <f t="shared" si="1"/>
        <v>3.761911266042317</v>
      </c>
      <c r="AJ33" s="60"/>
      <c r="AK33" s="35" t="s">
        <v>74</v>
      </c>
      <c r="AL33" s="98" t="s">
        <v>23</v>
      </c>
      <c r="AM33" s="105">
        <v>97.6</v>
      </c>
      <c r="AN33" s="73">
        <v>97.4</v>
      </c>
      <c r="AO33" s="105">
        <v>101.1</v>
      </c>
      <c r="AP33" s="105">
        <v>102.5</v>
      </c>
      <c r="AQ33" s="73">
        <v>104</v>
      </c>
      <c r="AR33" s="73">
        <v>103.1</v>
      </c>
      <c r="AT33" s="74" t="s">
        <v>74</v>
      </c>
      <c r="AU33" s="100" t="s">
        <v>23</v>
      </c>
      <c r="AV33" s="104">
        <v>-1.1</v>
      </c>
      <c r="AW33" s="104">
        <v>-0.9</v>
      </c>
      <c r="AX33" s="104">
        <v>0</v>
      </c>
      <c r="AY33" s="104">
        <v>-1.4</v>
      </c>
      <c r="AZ33" s="104">
        <v>0</v>
      </c>
      <c r="BA33" s="104">
        <v>0.9</v>
      </c>
    </row>
    <row r="34" spans="1:53" ht="20.25" customHeight="1">
      <c r="A34" s="95" t="s">
        <v>10</v>
      </c>
      <c r="B34" s="96" t="s">
        <v>1</v>
      </c>
      <c r="C34" s="67">
        <v>4.1419999999999995</v>
      </c>
      <c r="D34" s="39">
        <v>116.9</v>
      </c>
      <c r="E34" s="69">
        <v>118.4</v>
      </c>
      <c r="F34" s="41">
        <v>118.8</v>
      </c>
      <c r="G34" s="102">
        <f t="shared" si="2"/>
        <v>0.3</v>
      </c>
      <c r="H34" s="103">
        <f t="shared" si="3"/>
        <v>1.6</v>
      </c>
      <c r="S34" s="75" t="s">
        <v>5</v>
      </c>
      <c r="T34" s="76" t="s">
        <v>27</v>
      </c>
      <c r="U34" s="77">
        <v>29.605</v>
      </c>
      <c r="V34" s="78">
        <v>97.5</v>
      </c>
      <c r="W34" s="79">
        <v>96.6</v>
      </c>
      <c r="X34" s="80">
        <f>ROUND((W34/V34-1)*100,3)</f>
        <v>-0.923</v>
      </c>
      <c r="Y34" s="80">
        <f>ROUND(((W34-V34)*U34/$V$46),3)</f>
        <v>-0.256</v>
      </c>
      <c r="Z34" s="81">
        <f>ROUND(Y34/$Y$46*100,3)</f>
        <v>230.631</v>
      </c>
      <c r="AA34" s="31"/>
      <c r="AB34" s="1"/>
      <c r="AC34" s="64" t="s">
        <v>10</v>
      </c>
      <c r="AD34" s="26" t="s">
        <v>1</v>
      </c>
      <c r="AE34" s="39">
        <v>117.2</v>
      </c>
      <c r="AF34" s="39">
        <v>119.4</v>
      </c>
      <c r="AG34" s="49">
        <v>120.4</v>
      </c>
      <c r="AH34" s="42">
        <f t="shared" si="0"/>
        <v>119</v>
      </c>
      <c r="AI34" s="42">
        <f t="shared" si="1"/>
        <v>1.3756895414911694</v>
      </c>
      <c r="AJ34" s="58"/>
      <c r="AK34" s="72" t="s">
        <v>10</v>
      </c>
      <c r="AL34" s="97" t="s">
        <v>1</v>
      </c>
      <c r="AM34" s="105">
        <v>114.8</v>
      </c>
      <c r="AN34" s="73">
        <v>116.9</v>
      </c>
      <c r="AO34" s="105">
        <v>119.4</v>
      </c>
      <c r="AP34" s="105">
        <v>117.6</v>
      </c>
      <c r="AQ34" s="73">
        <v>120.4</v>
      </c>
      <c r="AR34" s="73">
        <v>117.7</v>
      </c>
      <c r="AT34" s="70" t="s">
        <v>10</v>
      </c>
      <c r="AU34" s="99" t="s">
        <v>1</v>
      </c>
      <c r="AV34" s="104">
        <v>2.1</v>
      </c>
      <c r="AW34" s="104">
        <v>0.3</v>
      </c>
      <c r="AX34" s="104">
        <v>0</v>
      </c>
      <c r="AY34" s="104">
        <v>1.5</v>
      </c>
      <c r="AZ34" s="104">
        <v>0</v>
      </c>
      <c r="BA34" s="104">
        <v>2.3</v>
      </c>
    </row>
    <row r="35" spans="1:53" ht="17.25" customHeight="1">
      <c r="A35" s="95" t="s">
        <v>11</v>
      </c>
      <c r="B35" s="96" t="s">
        <v>43</v>
      </c>
      <c r="C35" s="67">
        <v>15.185</v>
      </c>
      <c r="D35" s="39">
        <v>95</v>
      </c>
      <c r="E35" s="69">
        <v>95.2</v>
      </c>
      <c r="F35" s="41">
        <v>95.2</v>
      </c>
      <c r="G35" s="102">
        <f t="shared" si="2"/>
        <v>0</v>
      </c>
      <c r="H35" s="103">
        <f t="shared" si="3"/>
        <v>0.2</v>
      </c>
      <c r="S35" s="75" t="s">
        <v>6</v>
      </c>
      <c r="T35" s="76" t="s">
        <v>89</v>
      </c>
      <c r="U35" s="82">
        <v>0.615</v>
      </c>
      <c r="V35" s="78">
        <v>121.6</v>
      </c>
      <c r="W35" s="79">
        <v>122.4</v>
      </c>
      <c r="X35" s="80">
        <f aca="true" t="shared" si="8" ref="X35:X46">ROUND((W35/V35-1)*100,3)</f>
        <v>0.658</v>
      </c>
      <c r="Y35" s="80">
        <f aca="true" t="shared" si="9" ref="Y35:Y45">ROUND(((W35-V35)*U35/$V$46),3)</f>
        <v>0.005</v>
      </c>
      <c r="Z35" s="81">
        <f aca="true" t="shared" si="10" ref="Z35:Z45">ROUND(Y35/$Y$46*100,3)</f>
        <v>-4.505</v>
      </c>
      <c r="AA35" s="21">
        <f aca="true" t="shared" si="11" ref="AA35:AA46">ROUND((X35/V35-1)*100,1)</f>
        <v>-99.5</v>
      </c>
      <c r="AB35" s="1"/>
      <c r="AC35" s="62" t="s">
        <v>11</v>
      </c>
      <c r="AD35" s="26" t="s">
        <v>43</v>
      </c>
      <c r="AE35" s="39">
        <v>93</v>
      </c>
      <c r="AF35" s="39">
        <v>97.9</v>
      </c>
      <c r="AG35" s="49">
        <v>94.3</v>
      </c>
      <c r="AH35" s="42">
        <f t="shared" si="0"/>
        <v>95.06666666666666</v>
      </c>
      <c r="AI35" s="42">
        <f t="shared" si="1"/>
        <v>2.670096965427202</v>
      </c>
      <c r="AJ35" s="58"/>
      <c r="AK35" s="72" t="s">
        <v>11</v>
      </c>
      <c r="AL35" s="97" t="s">
        <v>43</v>
      </c>
      <c r="AM35" s="105">
        <v>93</v>
      </c>
      <c r="AN35" s="73">
        <v>93</v>
      </c>
      <c r="AO35" s="105">
        <v>97.9</v>
      </c>
      <c r="AP35" s="105">
        <v>99</v>
      </c>
      <c r="AQ35" s="73">
        <v>94.3</v>
      </c>
      <c r="AR35" s="73">
        <v>93.3</v>
      </c>
      <c r="AT35" s="70" t="s">
        <v>11</v>
      </c>
      <c r="AU35" s="99" t="s">
        <v>43</v>
      </c>
      <c r="AV35" s="104">
        <v>0</v>
      </c>
      <c r="AW35" s="104">
        <v>0</v>
      </c>
      <c r="AX35" s="104">
        <v>0</v>
      </c>
      <c r="AY35" s="104">
        <v>-1.1</v>
      </c>
      <c r="AZ35" s="104">
        <v>0</v>
      </c>
      <c r="BA35" s="104">
        <v>1.1</v>
      </c>
    </row>
    <row r="36" spans="1:53" ht="19.5" customHeight="1">
      <c r="A36" s="27" t="s">
        <v>12</v>
      </c>
      <c r="B36" s="26" t="s">
        <v>2</v>
      </c>
      <c r="C36" s="33">
        <v>3.109</v>
      </c>
      <c r="D36" s="39">
        <v>113.9</v>
      </c>
      <c r="E36" s="69">
        <v>112.8</v>
      </c>
      <c r="F36" s="41">
        <v>112.6</v>
      </c>
      <c r="G36" s="102">
        <f t="shared" si="2"/>
        <v>-0.2</v>
      </c>
      <c r="H36" s="103">
        <f t="shared" si="3"/>
        <v>-1.1</v>
      </c>
      <c r="S36" s="83" t="s">
        <v>7</v>
      </c>
      <c r="T36" s="76" t="s">
        <v>18</v>
      </c>
      <c r="U36" s="82">
        <v>6.4719999999999995</v>
      </c>
      <c r="V36" s="78">
        <v>103.4</v>
      </c>
      <c r="W36" s="79">
        <v>103.4</v>
      </c>
      <c r="X36" s="80">
        <f t="shared" si="8"/>
        <v>0</v>
      </c>
      <c r="Y36" s="80">
        <f t="shared" si="9"/>
        <v>0</v>
      </c>
      <c r="Z36" s="81">
        <f t="shared" si="10"/>
        <v>0</v>
      </c>
      <c r="AA36" s="21">
        <f t="shared" si="11"/>
        <v>-100</v>
      </c>
      <c r="AB36" s="1"/>
      <c r="AC36" s="62" t="s">
        <v>12</v>
      </c>
      <c r="AD36" s="26" t="s">
        <v>2</v>
      </c>
      <c r="AE36" s="39">
        <v>109</v>
      </c>
      <c r="AF36" s="39">
        <v>111.8</v>
      </c>
      <c r="AG36" s="49">
        <v>115.7</v>
      </c>
      <c r="AH36" s="42">
        <f t="shared" si="0"/>
        <v>112.16666666666667</v>
      </c>
      <c r="AI36" s="42">
        <f t="shared" si="1"/>
        <v>3.0000143510008277</v>
      </c>
      <c r="AJ36" s="59"/>
      <c r="AK36" s="72" t="s">
        <v>12</v>
      </c>
      <c r="AL36" s="97" t="s">
        <v>2</v>
      </c>
      <c r="AM36" s="105">
        <v>109.7</v>
      </c>
      <c r="AN36" s="73">
        <v>110.5</v>
      </c>
      <c r="AO36" s="105">
        <v>111.9</v>
      </c>
      <c r="AP36" s="105">
        <v>113.1</v>
      </c>
      <c r="AQ36" s="73">
        <v>115.7</v>
      </c>
      <c r="AR36" s="73">
        <v>116.7</v>
      </c>
      <c r="AT36" s="70" t="s">
        <v>12</v>
      </c>
      <c r="AU36" s="99" t="s">
        <v>2</v>
      </c>
      <c r="AV36" s="104">
        <v>-0.6</v>
      </c>
      <c r="AW36" s="104">
        <v>-1.4</v>
      </c>
      <c r="AX36" s="104">
        <v>-0.1</v>
      </c>
      <c r="AY36" s="104">
        <v>-1.1</v>
      </c>
      <c r="AZ36" s="104">
        <v>0</v>
      </c>
      <c r="BA36" s="104">
        <v>-0.9</v>
      </c>
    </row>
    <row r="37" spans="1:53" ht="24" customHeight="1">
      <c r="A37" s="25" t="s">
        <v>13</v>
      </c>
      <c r="B37" s="26" t="s">
        <v>24</v>
      </c>
      <c r="C37" s="33">
        <v>1.998</v>
      </c>
      <c r="D37" s="39">
        <v>85.5</v>
      </c>
      <c r="E37" s="69">
        <v>85.8</v>
      </c>
      <c r="F37" s="41">
        <v>83.4</v>
      </c>
      <c r="G37" s="102">
        <f t="shared" si="2"/>
        <v>-2.8</v>
      </c>
      <c r="H37" s="103">
        <f t="shared" si="3"/>
        <v>-2.5</v>
      </c>
      <c r="S37" s="84" t="s">
        <v>8</v>
      </c>
      <c r="T37" s="85" t="s">
        <v>37</v>
      </c>
      <c r="U37" s="86">
        <v>25.359</v>
      </c>
      <c r="V37" s="78">
        <v>115.5</v>
      </c>
      <c r="W37" s="79">
        <v>115.6</v>
      </c>
      <c r="X37" s="80">
        <f t="shared" si="8"/>
        <v>0.087</v>
      </c>
      <c r="Y37" s="80">
        <f t="shared" si="9"/>
        <v>0.024</v>
      </c>
      <c r="Z37" s="81">
        <f t="shared" si="10"/>
        <v>-21.622</v>
      </c>
      <c r="AA37" s="21">
        <f t="shared" si="11"/>
        <v>-99.9</v>
      </c>
      <c r="AB37" s="1"/>
      <c r="AC37" s="62" t="s">
        <v>13</v>
      </c>
      <c r="AD37" s="26" t="s">
        <v>24</v>
      </c>
      <c r="AE37" s="39">
        <v>80.4</v>
      </c>
      <c r="AF37" s="39">
        <v>85</v>
      </c>
      <c r="AG37" s="49">
        <v>84.2</v>
      </c>
      <c r="AH37" s="42">
        <f t="shared" si="0"/>
        <v>83.2</v>
      </c>
      <c r="AI37" s="42">
        <f t="shared" si="1"/>
        <v>2.9538956075587723</v>
      </c>
      <c r="AJ37" s="58"/>
      <c r="AK37" s="72" t="s">
        <v>13</v>
      </c>
      <c r="AL37" s="97" t="s">
        <v>24</v>
      </c>
      <c r="AM37" s="105">
        <v>82.4</v>
      </c>
      <c r="AN37" s="73">
        <v>83.2</v>
      </c>
      <c r="AO37" s="105">
        <v>87.6</v>
      </c>
      <c r="AP37" s="105">
        <v>87.3</v>
      </c>
      <c r="AQ37" s="73">
        <v>86.6</v>
      </c>
      <c r="AR37" s="73">
        <v>86.1</v>
      </c>
      <c r="AT37" s="70" t="s">
        <v>13</v>
      </c>
      <c r="AU37" s="99" t="s">
        <v>24</v>
      </c>
      <c r="AV37" s="104">
        <v>-2.4</v>
      </c>
      <c r="AW37" s="104">
        <v>-3.4</v>
      </c>
      <c r="AX37" s="104">
        <v>-3</v>
      </c>
      <c r="AY37" s="104">
        <v>-2.6</v>
      </c>
      <c r="AZ37" s="104">
        <v>-2.8</v>
      </c>
      <c r="BA37" s="104">
        <v>-2.2</v>
      </c>
    </row>
    <row r="38" spans="1:53" ht="28.5" customHeight="1">
      <c r="A38" s="25" t="s">
        <v>44</v>
      </c>
      <c r="B38" s="26" t="s">
        <v>3</v>
      </c>
      <c r="C38" s="33">
        <v>0.9219999999999999</v>
      </c>
      <c r="D38" s="39">
        <v>127.7</v>
      </c>
      <c r="E38" s="69">
        <v>131.3</v>
      </c>
      <c r="F38" s="41">
        <v>131.3</v>
      </c>
      <c r="G38" s="102">
        <f t="shared" si="2"/>
        <v>0</v>
      </c>
      <c r="H38" s="103">
        <f t="shared" si="3"/>
        <v>2.8</v>
      </c>
      <c r="S38" s="84" t="s">
        <v>9</v>
      </c>
      <c r="T38" s="85" t="s">
        <v>31</v>
      </c>
      <c r="U38" s="86">
        <v>6.523999999999999</v>
      </c>
      <c r="V38" s="78">
        <v>99.4</v>
      </c>
      <c r="W38" s="79">
        <v>98.4</v>
      </c>
      <c r="X38" s="80">
        <f t="shared" si="8"/>
        <v>-1.006</v>
      </c>
      <c r="Y38" s="80">
        <f t="shared" si="9"/>
        <v>-0.063</v>
      </c>
      <c r="Z38" s="81">
        <f t="shared" si="10"/>
        <v>56.757</v>
      </c>
      <c r="AA38" s="21">
        <f t="shared" si="11"/>
        <v>-101</v>
      </c>
      <c r="AB38" s="3"/>
      <c r="AC38" s="64" t="s">
        <v>44</v>
      </c>
      <c r="AD38" s="26" t="s">
        <v>3</v>
      </c>
      <c r="AE38" s="39">
        <v>92.3</v>
      </c>
      <c r="AF38" s="39">
        <v>150.1</v>
      </c>
      <c r="AG38" s="49">
        <v>129.4</v>
      </c>
      <c r="AH38" s="42">
        <f t="shared" si="0"/>
        <v>123.93333333333332</v>
      </c>
      <c r="AI38" s="42">
        <f t="shared" si="1"/>
        <v>23.629806400178783</v>
      </c>
      <c r="AJ38" s="58"/>
      <c r="AK38" s="72" t="s">
        <v>44</v>
      </c>
      <c r="AL38" s="97" t="s">
        <v>3</v>
      </c>
      <c r="AM38" s="105">
        <v>92.3</v>
      </c>
      <c r="AN38" s="73">
        <v>93</v>
      </c>
      <c r="AO38" s="105">
        <v>150.2</v>
      </c>
      <c r="AP38" s="105">
        <v>150.5</v>
      </c>
      <c r="AQ38" s="73">
        <v>129.3</v>
      </c>
      <c r="AR38" s="73">
        <v>123.4</v>
      </c>
      <c r="AT38" s="70" t="s">
        <v>44</v>
      </c>
      <c r="AU38" s="99" t="s">
        <v>3</v>
      </c>
      <c r="AV38" s="104">
        <v>0</v>
      </c>
      <c r="AW38" s="104">
        <v>-0.8</v>
      </c>
      <c r="AX38" s="104">
        <v>-0.1</v>
      </c>
      <c r="AY38" s="104">
        <v>-0.3</v>
      </c>
      <c r="AZ38" s="104">
        <v>0.1</v>
      </c>
      <c r="BA38" s="104">
        <v>4.9</v>
      </c>
    </row>
    <row r="39" spans="1:53" ht="17.25" customHeight="1">
      <c r="A39" s="25" t="s">
        <v>45</v>
      </c>
      <c r="B39" s="26" t="s">
        <v>33</v>
      </c>
      <c r="C39" s="33">
        <v>1.5270000000000001</v>
      </c>
      <c r="D39" s="39">
        <v>111</v>
      </c>
      <c r="E39" s="69">
        <v>111</v>
      </c>
      <c r="F39" s="41">
        <v>110.9</v>
      </c>
      <c r="G39" s="102">
        <f t="shared" si="2"/>
        <v>-0.1</v>
      </c>
      <c r="H39" s="103">
        <f t="shared" si="3"/>
        <v>-0.1</v>
      </c>
      <c r="S39" s="83" t="s">
        <v>10</v>
      </c>
      <c r="T39" s="76" t="s">
        <v>1</v>
      </c>
      <c r="U39" s="82">
        <v>4.1419999999999995</v>
      </c>
      <c r="V39" s="78">
        <v>116.9</v>
      </c>
      <c r="W39" s="79">
        <v>118.8</v>
      </c>
      <c r="X39" s="80">
        <f t="shared" si="8"/>
        <v>1.625</v>
      </c>
      <c r="Y39" s="80">
        <f t="shared" si="9"/>
        <v>0.076</v>
      </c>
      <c r="Z39" s="81">
        <f t="shared" si="10"/>
        <v>-68.468</v>
      </c>
      <c r="AA39" s="21">
        <f t="shared" si="11"/>
        <v>-98.6</v>
      </c>
      <c r="AB39" s="6"/>
      <c r="AC39" s="64" t="s">
        <v>45</v>
      </c>
      <c r="AD39" s="26" t="s">
        <v>33</v>
      </c>
      <c r="AE39" s="39">
        <v>90.3</v>
      </c>
      <c r="AF39" s="39">
        <v>121</v>
      </c>
      <c r="AG39" s="49">
        <v>114.4</v>
      </c>
      <c r="AH39" s="42">
        <f t="shared" si="0"/>
        <v>108.56666666666668</v>
      </c>
      <c r="AI39" s="42">
        <f t="shared" si="1"/>
        <v>14.884798772951546</v>
      </c>
      <c r="AJ39" s="58"/>
      <c r="AK39" s="72" t="s">
        <v>45</v>
      </c>
      <c r="AL39" s="97" t="s">
        <v>33</v>
      </c>
      <c r="AM39" s="105">
        <v>90.3</v>
      </c>
      <c r="AN39" s="73">
        <v>91.9</v>
      </c>
      <c r="AO39" s="105">
        <v>121.2</v>
      </c>
      <c r="AP39" s="105">
        <v>120.9</v>
      </c>
      <c r="AQ39" s="73">
        <v>114.4</v>
      </c>
      <c r="AR39" s="73">
        <v>113.1</v>
      </c>
      <c r="AT39" s="70" t="s">
        <v>45</v>
      </c>
      <c r="AU39" s="99" t="s">
        <v>33</v>
      </c>
      <c r="AV39" s="104">
        <v>0</v>
      </c>
      <c r="AW39" s="104">
        <v>-1.7</v>
      </c>
      <c r="AX39" s="104">
        <v>-0.2</v>
      </c>
      <c r="AY39" s="104">
        <v>0.1</v>
      </c>
      <c r="AZ39" s="104">
        <v>0</v>
      </c>
      <c r="BA39" s="104">
        <v>1.1</v>
      </c>
    </row>
    <row r="40" spans="1:53" ht="21.75" customHeight="1">
      <c r="A40" s="27" t="s">
        <v>46</v>
      </c>
      <c r="B40" s="26" t="s">
        <v>54</v>
      </c>
      <c r="C40" s="33">
        <v>4.542</v>
      </c>
      <c r="D40" s="39">
        <v>102.1</v>
      </c>
      <c r="E40" s="69">
        <v>104.7</v>
      </c>
      <c r="F40" s="41">
        <v>104.9</v>
      </c>
      <c r="G40" s="102">
        <f t="shared" si="2"/>
        <v>0.2</v>
      </c>
      <c r="H40" s="103">
        <f t="shared" si="3"/>
        <v>2.7</v>
      </c>
      <c r="S40" s="75" t="s">
        <v>11</v>
      </c>
      <c r="T40" s="76" t="s">
        <v>43</v>
      </c>
      <c r="U40" s="82">
        <v>15.185</v>
      </c>
      <c r="V40" s="78">
        <v>95</v>
      </c>
      <c r="W40" s="79">
        <v>95.2</v>
      </c>
      <c r="X40" s="80">
        <f t="shared" si="8"/>
        <v>0.211</v>
      </c>
      <c r="Y40" s="80">
        <f t="shared" si="9"/>
        <v>0.029</v>
      </c>
      <c r="Z40" s="81">
        <f t="shared" si="10"/>
        <v>-26.126</v>
      </c>
      <c r="AA40" s="21">
        <f t="shared" si="11"/>
        <v>-99.8</v>
      </c>
      <c r="AB40" s="7"/>
      <c r="AC40" s="62" t="s">
        <v>46</v>
      </c>
      <c r="AD40" s="26" t="s">
        <v>54</v>
      </c>
      <c r="AE40" s="39">
        <v>95.8</v>
      </c>
      <c r="AF40" s="39">
        <v>109.8</v>
      </c>
      <c r="AG40" s="49">
        <v>109.9</v>
      </c>
      <c r="AH40" s="42">
        <f t="shared" si="0"/>
        <v>105.16666666666667</v>
      </c>
      <c r="AI40" s="42">
        <f t="shared" si="1"/>
        <v>7.713399725227454</v>
      </c>
      <c r="AJ40" s="59"/>
      <c r="AK40" s="72" t="s">
        <v>46</v>
      </c>
      <c r="AL40" s="97" t="s">
        <v>102</v>
      </c>
      <c r="AM40" s="105">
        <v>95.8</v>
      </c>
      <c r="AN40" s="73">
        <v>94.1</v>
      </c>
      <c r="AO40" s="105">
        <v>109.5</v>
      </c>
      <c r="AP40" s="105">
        <v>105.7</v>
      </c>
      <c r="AQ40" s="73">
        <v>109.7</v>
      </c>
      <c r="AR40" s="73">
        <v>106.8</v>
      </c>
      <c r="AT40" s="70" t="s">
        <v>46</v>
      </c>
      <c r="AU40" s="99" t="s">
        <v>54</v>
      </c>
      <c r="AV40" s="104">
        <v>0</v>
      </c>
      <c r="AW40" s="104">
        <v>1.8</v>
      </c>
      <c r="AX40" s="104">
        <v>0.3</v>
      </c>
      <c r="AY40" s="104">
        <v>3.9</v>
      </c>
      <c r="AZ40" s="104">
        <v>0.2</v>
      </c>
      <c r="BA40" s="104">
        <v>2.9</v>
      </c>
    </row>
    <row r="41" spans="1:53" ht="16.5" customHeight="1">
      <c r="A41" s="27" t="s">
        <v>49</v>
      </c>
      <c r="B41" s="26" t="s">
        <v>25</v>
      </c>
      <c r="C41" s="68">
        <v>100</v>
      </c>
      <c r="D41" s="39">
        <v>104.1</v>
      </c>
      <c r="E41" s="69">
        <v>104.3</v>
      </c>
      <c r="F41" s="41">
        <v>104</v>
      </c>
      <c r="G41" s="102">
        <f t="shared" si="2"/>
        <v>-0.3</v>
      </c>
      <c r="H41" s="103">
        <f t="shared" si="3"/>
        <v>-0.1</v>
      </c>
      <c r="S41" s="75" t="s">
        <v>12</v>
      </c>
      <c r="T41" s="76" t="s">
        <v>2</v>
      </c>
      <c r="U41" s="82">
        <v>3.109</v>
      </c>
      <c r="V41" s="78">
        <v>113.9</v>
      </c>
      <c r="W41" s="79">
        <v>112.6</v>
      </c>
      <c r="X41" s="80">
        <f t="shared" si="8"/>
        <v>-1.141</v>
      </c>
      <c r="Y41" s="80">
        <f t="shared" si="9"/>
        <v>-0.039</v>
      </c>
      <c r="Z41" s="81">
        <f t="shared" si="10"/>
        <v>35.135</v>
      </c>
      <c r="AA41" s="21">
        <f t="shared" si="11"/>
        <v>-101</v>
      </c>
      <c r="AB41" s="8"/>
      <c r="AC41" s="62" t="s">
        <v>49</v>
      </c>
      <c r="AD41" s="43" t="s">
        <v>25</v>
      </c>
      <c r="AE41" s="39">
        <v>95.3</v>
      </c>
      <c r="AF41" s="39">
        <v>108.4</v>
      </c>
      <c r="AG41" s="49">
        <v>103.9</v>
      </c>
      <c r="AH41" s="42">
        <f t="shared" si="0"/>
        <v>102.53333333333335</v>
      </c>
      <c r="AI41" s="42">
        <f t="shared" si="1"/>
        <v>6.4916205326236875</v>
      </c>
      <c r="AJ41" s="59"/>
      <c r="AK41" s="72" t="s">
        <v>49</v>
      </c>
      <c r="AL41" s="97" t="s">
        <v>25</v>
      </c>
      <c r="AM41" s="73">
        <v>95.4</v>
      </c>
      <c r="AN41" s="73">
        <v>97.9</v>
      </c>
      <c r="AO41" s="73">
        <v>108.3</v>
      </c>
      <c r="AP41" s="73">
        <v>107.7</v>
      </c>
      <c r="AQ41" s="73">
        <v>104.3</v>
      </c>
      <c r="AR41" s="73">
        <v>103.3</v>
      </c>
      <c r="AT41" s="70" t="s">
        <v>49</v>
      </c>
      <c r="AU41" s="99" t="s">
        <v>25</v>
      </c>
      <c r="AV41" s="104">
        <v>-0.1</v>
      </c>
      <c r="AW41" s="104">
        <v>-2.7</v>
      </c>
      <c r="AX41" s="104">
        <v>0.1</v>
      </c>
      <c r="AY41" s="104">
        <v>0.6</v>
      </c>
      <c r="AZ41" s="104">
        <v>-0.4</v>
      </c>
      <c r="BA41" s="104">
        <v>0.6</v>
      </c>
    </row>
    <row r="42" spans="1:44" ht="21" customHeight="1">
      <c r="A42" s="106" t="s">
        <v>48</v>
      </c>
      <c r="B42" s="107"/>
      <c r="C42" s="66">
        <v>100</v>
      </c>
      <c r="D42" s="39">
        <v>105.6</v>
      </c>
      <c r="E42" s="69">
        <v>105.2</v>
      </c>
      <c r="F42" s="41">
        <v>104.8</v>
      </c>
      <c r="G42" s="102">
        <f t="shared" si="2"/>
        <v>-0.4</v>
      </c>
      <c r="H42" s="103">
        <f t="shared" si="3"/>
        <v>-0.8</v>
      </c>
      <c r="S42" s="75" t="s">
        <v>13</v>
      </c>
      <c r="T42" s="76" t="s">
        <v>24</v>
      </c>
      <c r="U42" s="82">
        <v>1.998</v>
      </c>
      <c r="V42" s="78">
        <v>85.5</v>
      </c>
      <c r="W42" s="79">
        <v>83.4</v>
      </c>
      <c r="X42" s="80">
        <f t="shared" si="8"/>
        <v>-2.456</v>
      </c>
      <c r="Y42" s="80">
        <f t="shared" si="9"/>
        <v>-0.04</v>
      </c>
      <c r="Z42" s="81">
        <f t="shared" si="10"/>
        <v>36.036</v>
      </c>
      <c r="AA42" s="21">
        <f t="shared" si="11"/>
        <v>-102.9</v>
      </c>
      <c r="AB42" s="9"/>
      <c r="AC42" s="36"/>
      <c r="AD42" s="37"/>
      <c r="AE42" s="38"/>
      <c r="AF42" s="38"/>
      <c r="AG42" s="38"/>
      <c r="AH42" s="42" t="e">
        <f>AVERAGE(#REF!)</f>
        <v>#REF!</v>
      </c>
      <c r="AI42" s="42" t="e">
        <f>STDEV(#REF!)/AH42*100</f>
        <v>#REF!</v>
      </c>
      <c r="AJ42" s="58"/>
      <c r="AK42" s="58"/>
      <c r="AN42" s="61"/>
      <c r="AO42" s="61"/>
      <c r="AP42" s="61"/>
      <c r="AQ42" s="61"/>
      <c r="AR42" s="61"/>
    </row>
    <row r="43" spans="3:37" ht="21" customHeight="1">
      <c r="C43" s="34"/>
      <c r="S43" s="83" t="s">
        <v>44</v>
      </c>
      <c r="T43" s="76" t="s">
        <v>3</v>
      </c>
      <c r="U43" s="82">
        <v>0.9219999999999999</v>
      </c>
      <c r="V43" s="78">
        <v>127.7</v>
      </c>
      <c r="W43" s="79">
        <v>131.3</v>
      </c>
      <c r="X43" s="80">
        <f t="shared" si="8"/>
        <v>2.819</v>
      </c>
      <c r="Y43" s="80">
        <f t="shared" si="9"/>
        <v>0.032</v>
      </c>
      <c r="Z43" s="81">
        <f t="shared" si="10"/>
        <v>-28.829</v>
      </c>
      <c r="AA43" s="21">
        <f t="shared" si="11"/>
        <v>-97.8</v>
      </c>
      <c r="AB43" s="9"/>
      <c r="AH43" s="42" t="e">
        <f>AVERAGE(#REF!)</f>
        <v>#REF!</v>
      </c>
      <c r="AI43" s="42" t="e">
        <f>STDEV(#REF!)/AH43*100</f>
        <v>#REF!</v>
      </c>
      <c r="AJ43" s="58"/>
      <c r="AK43" s="58"/>
    </row>
    <row r="44" spans="3:45" ht="19.5" customHeight="1">
      <c r="C44" s="34"/>
      <c r="S44" s="83" t="s">
        <v>45</v>
      </c>
      <c r="T44" s="76" t="s">
        <v>33</v>
      </c>
      <c r="U44" s="82">
        <v>1.5270000000000001</v>
      </c>
      <c r="V44" s="78">
        <v>111</v>
      </c>
      <c r="W44" s="79">
        <v>110.9</v>
      </c>
      <c r="X44" s="80">
        <f t="shared" si="8"/>
        <v>-0.09</v>
      </c>
      <c r="Y44" s="80">
        <f t="shared" si="9"/>
        <v>-0.001</v>
      </c>
      <c r="Z44" s="81">
        <f t="shared" si="10"/>
        <v>0.901</v>
      </c>
      <c r="AA44" s="21">
        <f t="shared" si="11"/>
        <v>-100.1</v>
      </c>
      <c r="AB44" s="7"/>
      <c r="AH44" s="38"/>
      <c r="AI44" s="38"/>
      <c r="AJ44" s="32"/>
      <c r="AK44" s="32"/>
      <c r="AN44" s="61"/>
      <c r="AO44" s="61"/>
      <c r="AP44" s="61"/>
      <c r="AQ44" s="61"/>
      <c r="AR44" s="61"/>
      <c r="AS44" s="61"/>
    </row>
    <row r="45" spans="3:56" ht="24" customHeight="1">
      <c r="C45" s="34"/>
      <c r="S45" s="75" t="s">
        <v>46</v>
      </c>
      <c r="T45" s="76" t="s">
        <v>35</v>
      </c>
      <c r="U45" s="87">
        <v>4.542</v>
      </c>
      <c r="V45" s="78">
        <v>102.1</v>
      </c>
      <c r="W45" s="79">
        <v>104.9</v>
      </c>
      <c r="X45" s="80">
        <f t="shared" si="8"/>
        <v>2.742</v>
      </c>
      <c r="Y45" s="80">
        <f t="shared" si="9"/>
        <v>0.122</v>
      </c>
      <c r="Z45" s="81">
        <f t="shared" si="10"/>
        <v>-109.91</v>
      </c>
      <c r="AA45" s="21">
        <f t="shared" si="11"/>
        <v>-97.3</v>
      </c>
      <c r="AB45" s="7"/>
      <c r="AN45" s="61"/>
      <c r="AO45" s="61"/>
      <c r="AP45" s="61"/>
      <c r="AQ45" s="61"/>
      <c r="AR45" s="61"/>
      <c r="AS45" s="61"/>
      <c r="BD45" s="52"/>
    </row>
    <row r="46" spans="19:57" ht="21" customHeight="1">
      <c r="S46" s="75"/>
      <c r="T46" s="88" t="s">
        <v>25</v>
      </c>
      <c r="U46" s="89">
        <v>100</v>
      </c>
      <c r="V46" s="78">
        <v>104.1</v>
      </c>
      <c r="W46" s="79">
        <v>104</v>
      </c>
      <c r="X46" s="80">
        <f t="shared" si="8"/>
        <v>-0.096</v>
      </c>
      <c r="Y46" s="81">
        <f>SUM(Y34:Y45)</f>
        <v>-0.11100000000000002</v>
      </c>
      <c r="Z46" s="81">
        <f>ROUND(Y46/$Y$46*100,3)</f>
        <v>100</v>
      </c>
      <c r="AA46" s="21">
        <f t="shared" si="11"/>
        <v>-100.1</v>
      </c>
      <c r="AB46" s="7"/>
      <c r="AN46" s="61"/>
      <c r="AO46" s="61"/>
      <c r="AP46" s="61"/>
      <c r="AQ46" s="61"/>
      <c r="AR46" s="61"/>
      <c r="AS46" s="61"/>
      <c r="BD46" s="128"/>
      <c r="BE46" s="128"/>
    </row>
    <row r="47" spans="20:45" ht="22.5" customHeight="1">
      <c r="T47" s="139"/>
      <c r="U47" s="139"/>
      <c r="V47" s="139"/>
      <c r="W47" s="139"/>
      <c r="X47" s="139"/>
      <c r="Y47" s="139"/>
      <c r="Z47" s="139"/>
      <c r="AN47" s="61"/>
      <c r="AO47" s="61"/>
      <c r="AP47" s="61"/>
      <c r="AQ47" s="61"/>
      <c r="AR47" s="61"/>
      <c r="AS47" s="61"/>
    </row>
    <row r="48" spans="40:45" ht="12.75">
      <c r="AN48" s="61"/>
      <c r="AO48" s="61"/>
      <c r="AP48" s="61"/>
      <c r="AQ48" s="61"/>
      <c r="AR48" s="61"/>
      <c r="AS48" s="61"/>
    </row>
    <row r="50" spans="40:45" ht="12.75">
      <c r="AN50" s="61"/>
      <c r="AO50" s="61"/>
      <c r="AP50" s="61"/>
      <c r="AQ50" s="61"/>
      <c r="AR50" s="61"/>
      <c r="AS50" s="61"/>
    </row>
    <row r="51" spans="40:45" ht="12.75">
      <c r="AN51" s="61"/>
      <c r="AO51" s="61"/>
      <c r="AP51" s="61"/>
      <c r="AQ51" s="61"/>
      <c r="AR51" s="61"/>
      <c r="AS51" s="61"/>
    </row>
    <row r="52" spans="40:45" ht="12.75">
      <c r="AN52" s="61"/>
      <c r="AO52" s="61"/>
      <c r="AP52" s="61"/>
      <c r="AQ52" s="61"/>
      <c r="AR52" s="61"/>
      <c r="AS52" s="61"/>
    </row>
    <row r="53" spans="40:45" ht="12.75">
      <c r="AN53" s="61"/>
      <c r="AO53" s="61"/>
      <c r="AP53" s="61"/>
      <c r="AQ53" s="61"/>
      <c r="AR53" s="61"/>
      <c r="AS53" s="61"/>
    </row>
    <row r="54" spans="40:45" ht="12.75">
      <c r="AN54" s="61"/>
      <c r="AO54" s="61"/>
      <c r="AP54" s="61"/>
      <c r="AQ54" s="61"/>
      <c r="AR54" s="61"/>
      <c r="AS54" s="61"/>
    </row>
    <row r="55" spans="40:45" ht="12.75">
      <c r="AN55" s="61"/>
      <c r="AO55" s="61"/>
      <c r="AP55" s="61"/>
      <c r="AQ55" s="61"/>
      <c r="AR55" s="61"/>
      <c r="AS55" s="61"/>
    </row>
    <row r="56" spans="40:45" ht="12.75">
      <c r="AN56" s="61"/>
      <c r="AO56" s="61"/>
      <c r="AP56" s="61"/>
      <c r="AQ56" s="61"/>
      <c r="AR56" s="61"/>
      <c r="AS56" s="61"/>
    </row>
    <row r="57" spans="40:45" ht="12.75">
      <c r="AN57" s="61"/>
      <c r="AO57" s="61"/>
      <c r="AP57" s="61"/>
      <c r="AQ57" s="61"/>
      <c r="AR57" s="61"/>
      <c r="AS57" s="61"/>
    </row>
    <row r="58" spans="40:45" ht="12.75">
      <c r="AN58" s="61"/>
      <c r="AO58" s="61"/>
      <c r="AP58" s="61"/>
      <c r="AQ58" s="61"/>
      <c r="AR58" s="61"/>
      <c r="AS58" s="61"/>
    </row>
  </sheetData>
  <sheetProtection formatCells="0"/>
  <mergeCells count="56">
    <mergeCell ref="AK4:AK5"/>
    <mergeCell ref="AL4:AL5"/>
    <mergeCell ref="AK2:AQ2"/>
    <mergeCell ref="AV4:AW4"/>
    <mergeCell ref="AU4:AU5"/>
    <mergeCell ref="AT4:AT5"/>
    <mergeCell ref="AT2:BA2"/>
    <mergeCell ref="AM4:AN4"/>
    <mergeCell ref="AO4:AP4"/>
    <mergeCell ref="AQ4:AR4"/>
    <mergeCell ref="AK1:AQ1"/>
    <mergeCell ref="AX4:AY4"/>
    <mergeCell ref="AZ4:BA4"/>
    <mergeCell ref="AT1:BA1"/>
    <mergeCell ref="S25:Z25"/>
    <mergeCell ref="D4:F4"/>
    <mergeCell ref="G4:H4"/>
    <mergeCell ref="S3:Z3"/>
    <mergeCell ref="S4:Z4"/>
    <mergeCell ref="X5:X7"/>
    <mergeCell ref="W5:W10"/>
    <mergeCell ref="A4:A5"/>
    <mergeCell ref="B4:B5"/>
    <mergeCell ref="C4:C5"/>
    <mergeCell ref="V5:V10"/>
    <mergeCell ref="C3:D3"/>
    <mergeCell ref="AD2:AI2"/>
    <mergeCell ref="T47:Z47"/>
    <mergeCell ref="Z5:Z10"/>
    <mergeCell ref="T5:T10"/>
    <mergeCell ref="U5:U10"/>
    <mergeCell ref="S2:Z2"/>
    <mergeCell ref="Y5:Y10"/>
    <mergeCell ref="S5:S10"/>
    <mergeCell ref="W28:W33"/>
    <mergeCell ref="T24:Z24"/>
    <mergeCell ref="X8:X10"/>
    <mergeCell ref="X28:X31"/>
    <mergeCell ref="S26:Z26"/>
    <mergeCell ref="BD46:BE46"/>
    <mergeCell ref="S28:S33"/>
    <mergeCell ref="U28:U33"/>
    <mergeCell ref="Y28:Y33"/>
    <mergeCell ref="X32:X33"/>
    <mergeCell ref="T28:T33"/>
    <mergeCell ref="Z28:Z33"/>
    <mergeCell ref="A42:B42"/>
    <mergeCell ref="A1:G1"/>
    <mergeCell ref="AJ4:AJ5"/>
    <mergeCell ref="V28:V33"/>
    <mergeCell ref="S27:Z27"/>
    <mergeCell ref="AC1:AH1"/>
    <mergeCell ref="AC4:AC5"/>
    <mergeCell ref="AD4:AD5"/>
    <mergeCell ref="AE4:AG4"/>
    <mergeCell ref="AC3:AG3"/>
  </mergeCells>
  <printOptions horizontalCentered="1" verticalCentered="1"/>
  <pageMargins left="0.75" right="0.75" top="0" bottom="0" header="0.5" footer="0.5"/>
  <pageSetup horizontalDpi="600" verticalDpi="600" orientation="portrait" scale="80" r:id="rId2"/>
  <headerFooter alignWithMargins="0">
    <oddFooter>&amp;C&amp;P</oddFooter>
  </headerFooter>
  <colBreaks count="3" manualBreakCount="3">
    <brk id="8" max="48" man="1"/>
    <brk id="18" max="65535" man="1"/>
    <brk id="27" max="65535" man="1"/>
  </colBreaks>
  <drawing r:id="rId1"/>
</worksheet>
</file>

<file path=xl/worksheets/sheet2.xml><?xml version="1.0" encoding="utf-8"?>
<worksheet xmlns="http://schemas.openxmlformats.org/spreadsheetml/2006/main" xmlns:r="http://schemas.openxmlformats.org/officeDocument/2006/relationships">
  <dimension ref="A1:R42"/>
  <sheetViews>
    <sheetView zoomScalePageLayoutView="0" workbookViewId="0" topLeftCell="A1">
      <selection activeCell="H18" sqref="H18"/>
    </sheetView>
  </sheetViews>
  <sheetFormatPr defaultColWidth="9.140625" defaultRowHeight="12.75"/>
  <cols>
    <col min="1" max="1" width="4.00390625" style="0" customWidth="1"/>
    <col min="2" max="2" width="35.8515625" style="0" customWidth="1"/>
    <col min="3" max="3" width="8.00390625" style="0" customWidth="1"/>
    <col min="4" max="16" width="10.7109375" style="0" customWidth="1"/>
    <col min="17" max="18" width="10.7109375" style="0" hidden="1" customWidth="1"/>
  </cols>
  <sheetData>
    <row r="1" spans="1:18" ht="19.5">
      <c r="A1" s="159"/>
      <c r="B1" s="159"/>
      <c r="C1" s="159"/>
      <c r="D1" s="159"/>
      <c r="E1" s="159"/>
      <c r="F1" s="159"/>
      <c r="G1" s="159"/>
      <c r="H1" s="160" t="s">
        <v>119</v>
      </c>
      <c r="I1" s="160"/>
      <c r="J1" s="160"/>
      <c r="K1" s="160"/>
      <c r="L1" s="160"/>
      <c r="M1" s="159"/>
      <c r="N1" s="159"/>
      <c r="O1" s="159"/>
      <c r="P1" s="159"/>
      <c r="Q1" s="159"/>
      <c r="R1" s="159"/>
    </row>
    <row r="2" spans="3:18" ht="18.75">
      <c r="C2" s="161"/>
      <c r="D2" s="161"/>
      <c r="E2" s="161"/>
      <c r="F2" s="161"/>
      <c r="G2" s="161"/>
      <c r="H2" s="162"/>
      <c r="I2" s="163"/>
      <c r="J2" s="163"/>
      <c r="K2" s="164"/>
      <c r="L2" s="164"/>
      <c r="M2" s="164"/>
      <c r="N2" s="159"/>
      <c r="O2" s="165"/>
      <c r="P2" s="165"/>
      <c r="Q2" s="165"/>
      <c r="R2" s="165"/>
    </row>
    <row r="3" spans="3:18" ht="18.75">
      <c r="C3" s="166"/>
      <c r="D3" s="166"/>
      <c r="E3" s="166"/>
      <c r="F3" s="166"/>
      <c r="G3" s="166"/>
      <c r="H3" s="167"/>
      <c r="I3" s="168" t="s">
        <v>120</v>
      </c>
      <c r="J3" s="168"/>
      <c r="K3" s="168"/>
      <c r="L3" s="166"/>
      <c r="M3" s="166"/>
      <c r="N3" s="167"/>
      <c r="O3" s="169"/>
      <c r="P3" s="169"/>
      <c r="Q3" s="165"/>
      <c r="R3" s="165"/>
    </row>
    <row r="4" spans="1:18" ht="23.25" customHeight="1">
      <c r="A4" s="114" t="s">
        <v>36</v>
      </c>
      <c r="B4" s="116" t="s">
        <v>26</v>
      </c>
      <c r="C4" s="170" t="s">
        <v>80</v>
      </c>
      <c r="D4" s="171"/>
      <c r="E4" s="171"/>
      <c r="F4" s="171"/>
      <c r="G4" s="171"/>
      <c r="H4" s="171"/>
      <c r="I4" s="171"/>
      <c r="J4" s="171"/>
      <c r="K4" s="171"/>
      <c r="L4" s="171"/>
      <c r="M4" s="171"/>
      <c r="N4" s="171"/>
      <c r="O4" s="171"/>
      <c r="P4" s="171"/>
      <c r="Q4" s="172"/>
      <c r="R4" s="172"/>
    </row>
    <row r="5" spans="1:18" ht="46.5" customHeight="1">
      <c r="A5" s="173"/>
      <c r="B5" s="174"/>
      <c r="C5" s="175" t="s">
        <v>121</v>
      </c>
      <c r="D5" s="176" t="s">
        <v>122</v>
      </c>
      <c r="E5" s="176" t="s">
        <v>123</v>
      </c>
      <c r="F5" s="176" t="s">
        <v>124</v>
      </c>
      <c r="G5" s="176" t="s">
        <v>125</v>
      </c>
      <c r="H5" s="176" t="s">
        <v>126</v>
      </c>
      <c r="I5" s="176" t="s">
        <v>127</v>
      </c>
      <c r="J5" s="176" t="s">
        <v>128</v>
      </c>
      <c r="K5" s="176" t="s">
        <v>129</v>
      </c>
      <c r="L5" s="176" t="s">
        <v>130</v>
      </c>
      <c r="M5" s="176" t="s">
        <v>131</v>
      </c>
      <c r="N5" s="176" t="s">
        <v>132</v>
      </c>
      <c r="O5" s="176" t="s">
        <v>133</v>
      </c>
      <c r="P5" s="177" t="s">
        <v>134</v>
      </c>
      <c r="Q5" s="178"/>
      <c r="R5" s="178"/>
    </row>
    <row r="6" spans="1:18" ht="26.25" customHeight="1">
      <c r="A6" s="25" t="s">
        <v>5</v>
      </c>
      <c r="B6" s="26" t="s">
        <v>27</v>
      </c>
      <c r="C6" s="179">
        <v>29.605</v>
      </c>
      <c r="D6" s="42">
        <v>96.5</v>
      </c>
      <c r="E6" s="42">
        <v>96.6</v>
      </c>
      <c r="F6" s="180"/>
      <c r="G6" s="42"/>
      <c r="H6" s="42"/>
      <c r="I6" s="42"/>
      <c r="J6" s="42"/>
      <c r="K6" s="180"/>
      <c r="L6" s="180"/>
      <c r="M6" s="42"/>
      <c r="N6" s="42"/>
      <c r="O6" s="42"/>
      <c r="P6" s="181">
        <f>ROUND(AVERAGE(D6:O6),1)</f>
        <v>96.6</v>
      </c>
      <c r="Q6" s="42">
        <f>AVERAGE(D6:O6)</f>
        <v>96.55</v>
      </c>
      <c r="R6" s="42">
        <f>STDEV(D6:O6)/Q6*100</f>
        <v>0.07323736729016131</v>
      </c>
    </row>
    <row r="7" spans="1:18" ht="15.75" customHeight="1">
      <c r="A7" s="19" t="s">
        <v>55</v>
      </c>
      <c r="B7" s="15" t="s">
        <v>34</v>
      </c>
      <c r="C7" s="182">
        <v>28.256</v>
      </c>
      <c r="D7" s="183">
        <v>96.3</v>
      </c>
      <c r="E7" s="183">
        <v>96.4</v>
      </c>
      <c r="F7" s="184"/>
      <c r="G7" s="183"/>
      <c r="H7" s="185"/>
      <c r="I7" s="183"/>
      <c r="J7" s="183"/>
      <c r="K7" s="184"/>
      <c r="L7" s="184"/>
      <c r="M7" s="183"/>
      <c r="N7" s="185"/>
      <c r="O7" s="183"/>
      <c r="P7" s="181">
        <f aca="true" t="shared" si="0" ref="P7:P42">ROUND(AVERAGE(D7:O7),1)</f>
        <v>96.4</v>
      </c>
      <c r="Q7" s="42">
        <f aca="true" t="shared" si="1" ref="Q7:Q42">AVERAGE(D7:O7)</f>
        <v>96.35</v>
      </c>
      <c r="R7" s="42">
        <f aca="true" t="shared" si="2" ref="R7:R42">STDEV(D7:O7)/Q7*100</f>
        <v>0.07338939088599979</v>
      </c>
    </row>
    <row r="8" spans="1:18" ht="15.75" customHeight="1">
      <c r="A8" s="19" t="s">
        <v>56</v>
      </c>
      <c r="B8" s="13" t="s">
        <v>0</v>
      </c>
      <c r="C8" s="186">
        <v>4.887</v>
      </c>
      <c r="D8" s="185">
        <v>102.8</v>
      </c>
      <c r="E8" s="185">
        <v>102.8</v>
      </c>
      <c r="F8" s="187"/>
      <c r="G8" s="185"/>
      <c r="H8" s="185"/>
      <c r="I8" s="185"/>
      <c r="J8" s="185"/>
      <c r="K8" s="187"/>
      <c r="L8" s="187"/>
      <c r="M8" s="185"/>
      <c r="N8" s="185"/>
      <c r="O8" s="185"/>
      <c r="P8" s="181">
        <f t="shared" si="0"/>
        <v>102.8</v>
      </c>
      <c r="Q8" s="42">
        <f t="shared" si="1"/>
        <v>102.8</v>
      </c>
      <c r="R8" s="42">
        <f t="shared" si="2"/>
        <v>0</v>
      </c>
    </row>
    <row r="9" spans="1:18" ht="15.75" customHeight="1">
      <c r="A9" s="19" t="s">
        <v>57</v>
      </c>
      <c r="B9" s="18" t="s">
        <v>40</v>
      </c>
      <c r="C9" s="186">
        <v>6.18</v>
      </c>
      <c r="D9" s="185">
        <v>95.9</v>
      </c>
      <c r="E9" s="185">
        <v>95.7</v>
      </c>
      <c r="F9" s="187"/>
      <c r="G9" s="183"/>
      <c r="H9" s="185"/>
      <c r="I9" s="185"/>
      <c r="J9" s="185"/>
      <c r="K9" s="187"/>
      <c r="L9" s="187"/>
      <c r="M9" s="183"/>
      <c r="N9" s="185"/>
      <c r="O9" s="185"/>
      <c r="P9" s="181">
        <f t="shared" si="0"/>
        <v>95.8</v>
      </c>
      <c r="Q9" s="42">
        <f t="shared" si="1"/>
        <v>95.80000000000001</v>
      </c>
      <c r="R9" s="42">
        <f t="shared" si="2"/>
        <v>0.1476214574502208</v>
      </c>
    </row>
    <row r="10" spans="1:18" ht="15.75" customHeight="1">
      <c r="A10" s="19" t="s">
        <v>58</v>
      </c>
      <c r="B10" s="13" t="s">
        <v>41</v>
      </c>
      <c r="C10" s="186">
        <v>0.903</v>
      </c>
      <c r="D10" s="185">
        <v>70.3</v>
      </c>
      <c r="E10" s="185">
        <v>68.4</v>
      </c>
      <c r="F10" s="187"/>
      <c r="G10" s="183"/>
      <c r="H10" s="185"/>
      <c r="I10" s="185"/>
      <c r="J10" s="185"/>
      <c r="K10" s="187"/>
      <c r="L10" s="187"/>
      <c r="M10" s="183"/>
      <c r="N10" s="185"/>
      <c r="O10" s="185"/>
      <c r="P10" s="181">
        <f t="shared" si="0"/>
        <v>69.4</v>
      </c>
      <c r="Q10" s="42">
        <f t="shared" si="1"/>
        <v>69.35</v>
      </c>
      <c r="R10" s="42">
        <f t="shared" si="2"/>
        <v>1.937278852567016</v>
      </c>
    </row>
    <row r="11" spans="1:18" ht="15.75" customHeight="1">
      <c r="A11" s="19" t="s">
        <v>59</v>
      </c>
      <c r="B11" s="18" t="s">
        <v>14</v>
      </c>
      <c r="C11" s="186">
        <v>3.527</v>
      </c>
      <c r="D11" s="185">
        <v>99.1</v>
      </c>
      <c r="E11" s="185">
        <v>99</v>
      </c>
      <c r="F11" s="187"/>
      <c r="G11" s="183"/>
      <c r="H11" s="185"/>
      <c r="I11" s="185"/>
      <c r="J11" s="185"/>
      <c r="K11" s="187"/>
      <c r="L11" s="187"/>
      <c r="M11" s="183"/>
      <c r="N11" s="185"/>
      <c r="O11" s="185"/>
      <c r="P11" s="181">
        <f t="shared" si="0"/>
        <v>99.1</v>
      </c>
      <c r="Q11" s="42">
        <f t="shared" si="1"/>
        <v>99.05</v>
      </c>
      <c r="R11" s="42">
        <f t="shared" si="2"/>
        <v>0.07138887240651261</v>
      </c>
    </row>
    <row r="12" spans="1:18" ht="15.75" customHeight="1">
      <c r="A12" s="19" t="s">
        <v>60</v>
      </c>
      <c r="B12" s="13" t="s">
        <v>15</v>
      </c>
      <c r="C12" s="186">
        <v>1.335</v>
      </c>
      <c r="D12" s="185">
        <v>96.6</v>
      </c>
      <c r="E12" s="185">
        <v>96.6</v>
      </c>
      <c r="F12" s="187"/>
      <c r="G12" s="183"/>
      <c r="H12" s="185"/>
      <c r="I12" s="185"/>
      <c r="J12" s="185"/>
      <c r="K12" s="187"/>
      <c r="L12" s="187"/>
      <c r="M12" s="183"/>
      <c r="N12" s="185"/>
      <c r="O12" s="185"/>
      <c r="P12" s="181">
        <f t="shared" si="0"/>
        <v>96.6</v>
      </c>
      <c r="Q12" s="42">
        <f t="shared" si="1"/>
        <v>96.6</v>
      </c>
      <c r="R12" s="42">
        <f t="shared" si="2"/>
        <v>0</v>
      </c>
    </row>
    <row r="13" spans="1:18" ht="15.75" customHeight="1">
      <c r="A13" s="19" t="s">
        <v>61</v>
      </c>
      <c r="B13" s="18" t="s">
        <v>39</v>
      </c>
      <c r="C13" s="186">
        <v>2.8560000000000003</v>
      </c>
      <c r="D13" s="185">
        <v>95.6</v>
      </c>
      <c r="E13" s="185">
        <v>98.7</v>
      </c>
      <c r="F13" s="187"/>
      <c r="G13" s="183"/>
      <c r="H13" s="185"/>
      <c r="I13" s="185"/>
      <c r="J13" s="185"/>
      <c r="K13" s="187"/>
      <c r="L13" s="187"/>
      <c r="M13" s="183"/>
      <c r="N13" s="185"/>
      <c r="O13" s="185"/>
      <c r="P13" s="181">
        <f t="shared" si="0"/>
        <v>97.2</v>
      </c>
      <c r="Q13" s="42">
        <f t="shared" si="1"/>
        <v>97.15</v>
      </c>
      <c r="R13" s="42">
        <f t="shared" si="2"/>
        <v>2.256336615211049</v>
      </c>
    </row>
    <row r="14" spans="1:18" ht="15.75" customHeight="1">
      <c r="A14" s="19" t="s">
        <v>62</v>
      </c>
      <c r="B14" s="18" t="s">
        <v>28</v>
      </c>
      <c r="C14" s="186">
        <v>6.016</v>
      </c>
      <c r="D14" s="185">
        <v>89.9</v>
      </c>
      <c r="E14" s="185">
        <v>89.5</v>
      </c>
      <c r="F14" s="187"/>
      <c r="G14" s="183"/>
      <c r="H14" s="185"/>
      <c r="I14" s="185"/>
      <c r="J14" s="185"/>
      <c r="K14" s="187"/>
      <c r="L14" s="187"/>
      <c r="M14" s="183"/>
      <c r="N14" s="185"/>
      <c r="O14" s="185"/>
      <c r="P14" s="181">
        <f t="shared" si="0"/>
        <v>89.7</v>
      </c>
      <c r="Q14" s="42">
        <f t="shared" si="1"/>
        <v>89.7</v>
      </c>
      <c r="R14" s="42">
        <f t="shared" si="2"/>
        <v>0.3153207496930023</v>
      </c>
    </row>
    <row r="15" spans="1:18" ht="15.75" customHeight="1">
      <c r="A15" s="19" t="s">
        <v>63</v>
      </c>
      <c r="B15" s="18" t="s">
        <v>16</v>
      </c>
      <c r="C15" s="186">
        <v>2.075</v>
      </c>
      <c r="D15" s="185">
        <v>102.4</v>
      </c>
      <c r="E15" s="185">
        <v>102.4</v>
      </c>
      <c r="F15" s="187"/>
      <c r="G15" s="183"/>
      <c r="H15" s="185"/>
      <c r="I15" s="185"/>
      <c r="J15" s="185"/>
      <c r="K15" s="187"/>
      <c r="L15" s="187"/>
      <c r="M15" s="183"/>
      <c r="N15" s="185"/>
      <c r="O15" s="185"/>
      <c r="P15" s="181">
        <f t="shared" si="0"/>
        <v>102.4</v>
      </c>
      <c r="Q15" s="42">
        <f t="shared" si="1"/>
        <v>102.4</v>
      </c>
      <c r="R15" s="42">
        <f t="shared" si="2"/>
        <v>0</v>
      </c>
    </row>
    <row r="16" spans="1:18" ht="15.75" customHeight="1">
      <c r="A16" s="19" t="s">
        <v>64</v>
      </c>
      <c r="B16" s="18" t="s">
        <v>42</v>
      </c>
      <c r="C16" s="186">
        <v>0.4770000000000001</v>
      </c>
      <c r="D16" s="185">
        <v>118.2</v>
      </c>
      <c r="E16" s="185">
        <v>117.8</v>
      </c>
      <c r="F16" s="187"/>
      <c r="G16" s="183"/>
      <c r="H16" s="185"/>
      <c r="I16" s="185"/>
      <c r="J16" s="185"/>
      <c r="K16" s="187"/>
      <c r="L16" s="187"/>
      <c r="M16" s="183"/>
      <c r="N16" s="185"/>
      <c r="O16" s="185"/>
      <c r="P16" s="181">
        <f t="shared" si="0"/>
        <v>118</v>
      </c>
      <c r="Q16" s="42">
        <f t="shared" si="1"/>
        <v>118</v>
      </c>
      <c r="R16" s="42">
        <f t="shared" si="2"/>
        <v>0.23969721396154497</v>
      </c>
    </row>
    <row r="17" spans="1:18" ht="15.75" customHeight="1">
      <c r="A17" s="19" t="s">
        <v>65</v>
      </c>
      <c r="B17" s="15" t="s">
        <v>17</v>
      </c>
      <c r="C17" s="182">
        <v>1.349</v>
      </c>
      <c r="D17" s="183">
        <v>101.1</v>
      </c>
      <c r="E17" s="183">
        <v>101.1</v>
      </c>
      <c r="F17" s="184"/>
      <c r="G17" s="183"/>
      <c r="H17" s="185"/>
      <c r="I17" s="183"/>
      <c r="J17" s="183"/>
      <c r="K17" s="184"/>
      <c r="L17" s="184"/>
      <c r="M17" s="183"/>
      <c r="N17" s="185"/>
      <c r="O17" s="183"/>
      <c r="P17" s="181">
        <f t="shared" si="0"/>
        <v>101.1</v>
      </c>
      <c r="Q17" s="42">
        <f t="shared" si="1"/>
        <v>101.1</v>
      </c>
      <c r="R17" s="42">
        <f t="shared" si="2"/>
        <v>0</v>
      </c>
    </row>
    <row r="18" spans="1:18" ht="15.75" customHeight="1">
      <c r="A18" s="25" t="s">
        <v>6</v>
      </c>
      <c r="B18" s="26" t="s">
        <v>89</v>
      </c>
      <c r="C18" s="179">
        <v>0.615</v>
      </c>
      <c r="D18" s="42">
        <v>121.2</v>
      </c>
      <c r="E18" s="42">
        <v>122.4</v>
      </c>
      <c r="F18" s="180"/>
      <c r="G18" s="42"/>
      <c r="H18" s="42"/>
      <c r="I18" s="42"/>
      <c r="J18" s="42"/>
      <c r="K18" s="180"/>
      <c r="L18" s="180"/>
      <c r="M18" s="42"/>
      <c r="N18" s="42"/>
      <c r="O18" s="42"/>
      <c r="P18" s="181">
        <f t="shared" si="0"/>
        <v>121.8</v>
      </c>
      <c r="Q18" s="42">
        <f t="shared" si="1"/>
        <v>121.80000000000001</v>
      </c>
      <c r="R18" s="42">
        <f t="shared" si="2"/>
        <v>0.6966569272761899</v>
      </c>
    </row>
    <row r="19" spans="1:18" ht="15.75" customHeight="1">
      <c r="A19" s="27" t="s">
        <v>7</v>
      </c>
      <c r="B19" s="26" t="s">
        <v>18</v>
      </c>
      <c r="C19" s="179">
        <v>6.4719999999999995</v>
      </c>
      <c r="D19" s="42">
        <v>103.8</v>
      </c>
      <c r="E19" s="42">
        <v>103.4</v>
      </c>
      <c r="F19" s="42"/>
      <c r="G19" s="42"/>
      <c r="H19" s="42"/>
      <c r="I19" s="42"/>
      <c r="J19" s="42"/>
      <c r="K19" s="180"/>
      <c r="L19" s="180"/>
      <c r="M19" s="42"/>
      <c r="N19" s="42"/>
      <c r="O19" s="42"/>
      <c r="P19" s="181">
        <f t="shared" si="0"/>
        <v>103.6</v>
      </c>
      <c r="Q19" s="42">
        <f t="shared" si="1"/>
        <v>103.6</v>
      </c>
      <c r="R19" s="42">
        <f t="shared" si="2"/>
        <v>0.27301420123032144</v>
      </c>
    </row>
    <row r="20" spans="1:18" ht="15.75" customHeight="1">
      <c r="A20" s="19" t="s">
        <v>66</v>
      </c>
      <c r="B20" s="13" t="s">
        <v>4</v>
      </c>
      <c r="C20" s="182">
        <v>5.286</v>
      </c>
      <c r="D20" s="183">
        <v>104.6</v>
      </c>
      <c r="E20" s="183">
        <v>104.2</v>
      </c>
      <c r="F20" s="184"/>
      <c r="G20" s="183"/>
      <c r="H20" s="185"/>
      <c r="I20" s="183"/>
      <c r="J20" s="183"/>
      <c r="K20" s="184"/>
      <c r="L20" s="184"/>
      <c r="M20" s="183"/>
      <c r="N20" s="185"/>
      <c r="O20" s="183"/>
      <c r="P20" s="181">
        <f t="shared" si="0"/>
        <v>104.4</v>
      </c>
      <c r="Q20" s="42">
        <f t="shared" si="1"/>
        <v>104.4</v>
      </c>
      <c r="R20" s="42">
        <f t="shared" si="2"/>
        <v>0.2709221383856446</v>
      </c>
    </row>
    <row r="21" spans="1:18" ht="15.75" customHeight="1">
      <c r="A21" s="19" t="s">
        <v>67</v>
      </c>
      <c r="B21" s="13" t="s">
        <v>19</v>
      </c>
      <c r="C21" s="186">
        <v>0.806</v>
      </c>
      <c r="D21" s="185">
        <v>100.2</v>
      </c>
      <c r="E21" s="185">
        <v>102</v>
      </c>
      <c r="F21" s="187"/>
      <c r="G21" s="185"/>
      <c r="H21" s="185"/>
      <c r="I21" s="185"/>
      <c r="J21" s="185"/>
      <c r="K21" s="187"/>
      <c r="L21" s="187"/>
      <c r="M21" s="185"/>
      <c r="N21" s="185"/>
      <c r="O21" s="185"/>
      <c r="P21" s="181">
        <f t="shared" si="0"/>
        <v>101.1</v>
      </c>
      <c r="Q21" s="42">
        <f t="shared" si="1"/>
        <v>101.1</v>
      </c>
      <c r="R21" s="42">
        <f t="shared" si="2"/>
        <v>1.2589438240720223</v>
      </c>
    </row>
    <row r="22" spans="1:18" ht="15.75" customHeight="1">
      <c r="A22" s="19" t="s">
        <v>68</v>
      </c>
      <c r="B22" s="13" t="s">
        <v>4</v>
      </c>
      <c r="C22" s="186">
        <v>4.396999999999999</v>
      </c>
      <c r="D22" s="185">
        <v>105.5</v>
      </c>
      <c r="E22" s="185">
        <v>104.6</v>
      </c>
      <c r="F22" s="187"/>
      <c r="G22" s="183"/>
      <c r="H22" s="185"/>
      <c r="I22" s="185"/>
      <c r="J22" s="185"/>
      <c r="K22" s="187"/>
      <c r="L22" s="187"/>
      <c r="M22" s="183"/>
      <c r="N22" s="185"/>
      <c r="O22" s="185"/>
      <c r="P22" s="181">
        <f t="shared" si="0"/>
        <v>105.1</v>
      </c>
      <c r="Q22" s="42">
        <f t="shared" si="1"/>
        <v>105.05</v>
      </c>
      <c r="R22" s="42">
        <f t="shared" si="2"/>
        <v>0.6058030490880325</v>
      </c>
    </row>
    <row r="23" spans="1:18" ht="15.75" customHeight="1">
      <c r="A23" s="19" t="s">
        <v>69</v>
      </c>
      <c r="B23" s="13" t="s">
        <v>90</v>
      </c>
      <c r="C23" s="186">
        <v>0.065</v>
      </c>
      <c r="D23" s="185">
        <v>100.7</v>
      </c>
      <c r="E23" s="185">
        <v>100.5</v>
      </c>
      <c r="F23" s="187"/>
      <c r="G23" s="185"/>
      <c r="H23" s="185"/>
      <c r="I23" s="185"/>
      <c r="J23" s="185"/>
      <c r="K23" s="187"/>
      <c r="L23" s="187"/>
      <c r="M23" s="185"/>
      <c r="N23" s="185"/>
      <c r="O23" s="185"/>
      <c r="P23" s="181">
        <f t="shared" si="0"/>
        <v>100.6</v>
      </c>
      <c r="Q23" s="42">
        <f t="shared" si="1"/>
        <v>100.6</v>
      </c>
      <c r="R23" s="42">
        <f t="shared" si="2"/>
        <v>0.1405778889038882</v>
      </c>
    </row>
    <row r="24" spans="1:18" ht="15.75" customHeight="1">
      <c r="A24" s="19" t="s">
        <v>70</v>
      </c>
      <c r="B24" s="13" t="s">
        <v>29</v>
      </c>
      <c r="C24" s="186">
        <v>0.018</v>
      </c>
      <c r="D24" s="185">
        <v>108.2</v>
      </c>
      <c r="E24" s="185">
        <v>107.3</v>
      </c>
      <c r="F24" s="187"/>
      <c r="G24" s="183"/>
      <c r="H24" s="185"/>
      <c r="I24" s="185"/>
      <c r="J24" s="185"/>
      <c r="K24" s="187"/>
      <c r="L24" s="187"/>
      <c r="M24" s="183"/>
      <c r="N24" s="185"/>
      <c r="O24" s="185"/>
      <c r="P24" s="181">
        <f t="shared" si="0"/>
        <v>107.8</v>
      </c>
      <c r="Q24" s="42">
        <f t="shared" si="1"/>
        <v>107.75</v>
      </c>
      <c r="R24" s="42">
        <f t="shared" si="2"/>
        <v>0.5906228334728336</v>
      </c>
    </row>
    <row r="25" spans="1:18" ht="15.75" customHeight="1">
      <c r="A25" s="19" t="s">
        <v>71</v>
      </c>
      <c r="B25" s="13" t="s">
        <v>20</v>
      </c>
      <c r="C25" s="186">
        <v>1.1860000000000002</v>
      </c>
      <c r="D25" s="185">
        <v>100.5</v>
      </c>
      <c r="E25" s="185">
        <v>99.9</v>
      </c>
      <c r="F25" s="187"/>
      <c r="G25" s="185"/>
      <c r="H25" s="185"/>
      <c r="I25" s="185"/>
      <c r="J25" s="185"/>
      <c r="K25" s="187"/>
      <c r="L25" s="187"/>
      <c r="M25" s="185"/>
      <c r="N25" s="185"/>
      <c r="O25" s="185"/>
      <c r="P25" s="181">
        <f t="shared" si="0"/>
        <v>100.2</v>
      </c>
      <c r="Q25" s="42">
        <f t="shared" si="1"/>
        <v>100.2</v>
      </c>
      <c r="R25" s="42">
        <f t="shared" si="2"/>
        <v>0.4234172342437839</v>
      </c>
    </row>
    <row r="26" spans="1:18" ht="15.75" customHeight="1">
      <c r="A26" s="27" t="s">
        <v>8</v>
      </c>
      <c r="B26" s="92" t="s">
        <v>37</v>
      </c>
      <c r="C26" s="186">
        <v>25.359</v>
      </c>
      <c r="D26" s="185">
        <v>116.8</v>
      </c>
      <c r="E26" s="185">
        <v>115.6</v>
      </c>
      <c r="F26" s="187"/>
      <c r="G26" s="183"/>
      <c r="H26" s="185"/>
      <c r="I26" s="188"/>
      <c r="J26" s="185"/>
      <c r="K26" s="187"/>
      <c r="L26" s="187"/>
      <c r="M26" s="183"/>
      <c r="N26" s="185"/>
      <c r="O26" s="185"/>
      <c r="P26" s="181">
        <f t="shared" si="0"/>
        <v>116.2</v>
      </c>
      <c r="Q26" s="42">
        <f t="shared" si="1"/>
        <v>116.19999999999999</v>
      </c>
      <c r="R26" s="42">
        <f t="shared" si="2"/>
        <v>0.7302307551004189</v>
      </c>
    </row>
    <row r="27" spans="1:18" ht="15.75" customHeight="1">
      <c r="A27" s="19" t="s">
        <v>72</v>
      </c>
      <c r="B27" s="13" t="s">
        <v>21</v>
      </c>
      <c r="C27" s="182">
        <v>17.123</v>
      </c>
      <c r="D27" s="183">
        <v>114.8</v>
      </c>
      <c r="E27" s="183">
        <v>114.8</v>
      </c>
      <c r="F27" s="184"/>
      <c r="G27" s="183"/>
      <c r="H27" s="185"/>
      <c r="I27" s="185"/>
      <c r="J27" s="183"/>
      <c r="K27" s="184"/>
      <c r="L27" s="184"/>
      <c r="M27" s="183"/>
      <c r="N27" s="185"/>
      <c r="O27" s="183"/>
      <c r="P27" s="181">
        <f t="shared" si="0"/>
        <v>114.8</v>
      </c>
      <c r="Q27" s="42">
        <f t="shared" si="1"/>
        <v>114.8</v>
      </c>
      <c r="R27" s="42">
        <f t="shared" si="2"/>
        <v>0</v>
      </c>
    </row>
    <row r="28" spans="1:18" ht="15.75" customHeight="1">
      <c r="A28" s="19" t="s">
        <v>91</v>
      </c>
      <c r="B28" s="13" t="s">
        <v>38</v>
      </c>
      <c r="C28" s="189">
        <v>2.982</v>
      </c>
      <c r="D28" s="188">
        <v>118.2</v>
      </c>
      <c r="E28" s="188">
        <v>117.5</v>
      </c>
      <c r="F28" s="190"/>
      <c r="G28" s="188"/>
      <c r="H28" s="188"/>
      <c r="I28" s="185"/>
      <c r="J28" s="188"/>
      <c r="K28" s="190"/>
      <c r="L28" s="190"/>
      <c r="M28" s="188"/>
      <c r="N28" s="188"/>
      <c r="O28" s="188"/>
      <c r="P28" s="181">
        <f t="shared" si="0"/>
        <v>117.9</v>
      </c>
      <c r="Q28" s="42">
        <f t="shared" si="1"/>
        <v>117.85</v>
      </c>
      <c r="R28" s="42">
        <f t="shared" si="2"/>
        <v>0.42000402785706775</v>
      </c>
    </row>
    <row r="29" spans="1:18" ht="15.75" customHeight="1">
      <c r="A29" s="19" t="s">
        <v>92</v>
      </c>
      <c r="B29" s="13" t="s">
        <v>22</v>
      </c>
      <c r="C29" s="186">
        <v>2.707</v>
      </c>
      <c r="D29" s="185">
        <v>141.3</v>
      </c>
      <c r="E29" s="185">
        <v>131.3</v>
      </c>
      <c r="F29" s="187"/>
      <c r="G29" s="185"/>
      <c r="H29" s="185"/>
      <c r="I29" s="183"/>
      <c r="J29" s="185"/>
      <c r="K29" s="187"/>
      <c r="L29" s="187"/>
      <c r="M29" s="185"/>
      <c r="N29" s="185"/>
      <c r="O29" s="185"/>
      <c r="P29" s="181">
        <f t="shared" si="0"/>
        <v>136.3</v>
      </c>
      <c r="Q29" s="42">
        <f t="shared" si="1"/>
        <v>136.3</v>
      </c>
      <c r="R29" s="42">
        <f t="shared" si="2"/>
        <v>5.187870735044369</v>
      </c>
    </row>
    <row r="30" spans="1:18" ht="15.75" customHeight="1">
      <c r="A30" s="19" t="s">
        <v>93</v>
      </c>
      <c r="B30" s="13" t="s">
        <v>30</v>
      </c>
      <c r="C30" s="186">
        <v>2.547</v>
      </c>
      <c r="D30" s="185">
        <v>102.2</v>
      </c>
      <c r="E30" s="185">
        <v>101.7</v>
      </c>
      <c r="F30" s="187"/>
      <c r="G30" s="185"/>
      <c r="H30" s="185"/>
      <c r="I30" s="181"/>
      <c r="J30" s="185"/>
      <c r="K30" s="187"/>
      <c r="L30" s="187"/>
      <c r="M30" s="185"/>
      <c r="N30" s="185"/>
      <c r="O30" s="185"/>
      <c r="P30" s="181">
        <f t="shared" si="0"/>
        <v>102</v>
      </c>
      <c r="Q30" s="42">
        <f t="shared" si="1"/>
        <v>101.95</v>
      </c>
      <c r="R30" s="42">
        <f t="shared" si="2"/>
        <v>0.34679096674685495</v>
      </c>
    </row>
    <row r="31" spans="1:18" ht="15.75" customHeight="1">
      <c r="A31" s="191" t="s">
        <v>9</v>
      </c>
      <c r="B31" s="92" t="s">
        <v>31</v>
      </c>
      <c r="C31" s="182">
        <v>6.523999999999999</v>
      </c>
      <c r="D31" s="183">
        <v>98.5</v>
      </c>
      <c r="E31" s="183">
        <v>98.4</v>
      </c>
      <c r="F31" s="184"/>
      <c r="G31" s="183"/>
      <c r="H31" s="181"/>
      <c r="I31" s="188"/>
      <c r="J31" s="183"/>
      <c r="K31" s="184"/>
      <c r="L31" s="184"/>
      <c r="M31" s="183"/>
      <c r="N31" s="181"/>
      <c r="O31" s="183"/>
      <c r="P31" s="181">
        <f t="shared" si="0"/>
        <v>98.5</v>
      </c>
      <c r="Q31" s="42">
        <f t="shared" si="1"/>
        <v>98.45</v>
      </c>
      <c r="R31" s="42">
        <f t="shared" si="2"/>
        <v>0.07182394933331716</v>
      </c>
    </row>
    <row r="32" spans="1:18" ht="15.75" customHeight="1">
      <c r="A32" s="19" t="s">
        <v>73</v>
      </c>
      <c r="B32" s="13" t="s">
        <v>32</v>
      </c>
      <c r="C32" s="192">
        <v>2.5509999999999997</v>
      </c>
      <c r="D32" s="181">
        <v>93.7</v>
      </c>
      <c r="E32" s="181">
        <v>93.8</v>
      </c>
      <c r="F32" s="193"/>
      <c r="G32" s="185"/>
      <c r="H32" s="185"/>
      <c r="I32" s="183"/>
      <c r="J32" s="181"/>
      <c r="K32" s="193"/>
      <c r="L32" s="193"/>
      <c r="M32" s="185"/>
      <c r="N32" s="185"/>
      <c r="O32" s="181"/>
      <c r="P32" s="181">
        <f t="shared" si="0"/>
        <v>93.8</v>
      </c>
      <c r="Q32" s="42">
        <f t="shared" si="1"/>
        <v>93.75</v>
      </c>
      <c r="R32" s="42">
        <f t="shared" si="2"/>
        <v>0.07542472332656079</v>
      </c>
    </row>
    <row r="33" spans="1:18" ht="15.75" customHeight="1">
      <c r="A33" s="19" t="s">
        <v>74</v>
      </c>
      <c r="B33" s="13" t="s">
        <v>23</v>
      </c>
      <c r="C33" s="189">
        <v>3.973</v>
      </c>
      <c r="D33" s="188">
        <v>101.5</v>
      </c>
      <c r="E33" s="188">
        <v>101.3</v>
      </c>
      <c r="F33" s="190"/>
      <c r="G33" s="188"/>
      <c r="H33" s="188"/>
      <c r="I33" s="183"/>
      <c r="J33" s="188"/>
      <c r="K33" s="190"/>
      <c r="L33" s="190"/>
      <c r="M33" s="188"/>
      <c r="N33" s="188"/>
      <c r="O33" s="188"/>
      <c r="P33" s="181">
        <f t="shared" si="0"/>
        <v>101.4</v>
      </c>
      <c r="Q33" s="42">
        <f t="shared" si="1"/>
        <v>101.4</v>
      </c>
      <c r="R33" s="42">
        <f t="shared" si="2"/>
        <v>0.13946879313344332</v>
      </c>
    </row>
    <row r="34" spans="1:18" ht="15.75" customHeight="1">
      <c r="A34" s="27" t="s">
        <v>10</v>
      </c>
      <c r="B34" s="194" t="s">
        <v>1</v>
      </c>
      <c r="C34" s="182">
        <v>4.1419999999999995</v>
      </c>
      <c r="D34" s="183">
        <v>118.4</v>
      </c>
      <c r="E34" s="183">
        <v>118.8</v>
      </c>
      <c r="F34" s="184"/>
      <c r="G34" s="183"/>
      <c r="H34" s="185"/>
      <c r="I34" s="42"/>
      <c r="J34" s="183"/>
      <c r="K34" s="184"/>
      <c r="L34" s="184"/>
      <c r="M34" s="183"/>
      <c r="N34" s="185"/>
      <c r="O34" s="183"/>
      <c r="P34" s="181">
        <f t="shared" si="0"/>
        <v>118.6</v>
      </c>
      <c r="Q34" s="42">
        <f t="shared" si="1"/>
        <v>118.6</v>
      </c>
      <c r="R34" s="42">
        <f t="shared" si="2"/>
        <v>0.23848458050136004</v>
      </c>
    </row>
    <row r="35" spans="1:18" ht="15.75" customHeight="1">
      <c r="A35" s="27" t="s">
        <v>11</v>
      </c>
      <c r="B35" s="194" t="s">
        <v>43</v>
      </c>
      <c r="C35" s="182">
        <v>15.185</v>
      </c>
      <c r="D35" s="183">
        <v>95.2</v>
      </c>
      <c r="E35" s="183">
        <v>95.2</v>
      </c>
      <c r="F35" s="184"/>
      <c r="G35" s="183"/>
      <c r="H35" s="185"/>
      <c r="I35" s="42"/>
      <c r="J35" s="183"/>
      <c r="K35" s="184"/>
      <c r="L35" s="184"/>
      <c r="M35" s="183"/>
      <c r="N35" s="185"/>
      <c r="O35" s="183"/>
      <c r="P35" s="181">
        <f t="shared" si="0"/>
        <v>95.2</v>
      </c>
      <c r="Q35" s="42">
        <f t="shared" si="1"/>
        <v>95.2</v>
      </c>
      <c r="R35" s="42">
        <f t="shared" si="2"/>
        <v>0</v>
      </c>
    </row>
    <row r="36" spans="1:18" ht="15.75" customHeight="1">
      <c r="A36" s="27" t="s">
        <v>12</v>
      </c>
      <c r="B36" s="26" t="s">
        <v>2</v>
      </c>
      <c r="C36" s="179">
        <v>3.109</v>
      </c>
      <c r="D36" s="42">
        <v>112.8</v>
      </c>
      <c r="E36" s="42">
        <v>112.6</v>
      </c>
      <c r="F36" s="180"/>
      <c r="G36" s="42"/>
      <c r="H36" s="42"/>
      <c r="I36" s="42"/>
      <c r="J36" s="42"/>
      <c r="K36" s="180"/>
      <c r="L36" s="180"/>
      <c r="M36" s="42"/>
      <c r="N36" s="42"/>
      <c r="O36" s="42"/>
      <c r="P36" s="181">
        <f t="shared" si="0"/>
        <v>112.7</v>
      </c>
      <c r="Q36" s="42">
        <f t="shared" si="1"/>
        <v>112.69999999999999</v>
      </c>
      <c r="R36" s="42">
        <f t="shared" si="2"/>
        <v>0.12548478814313357</v>
      </c>
    </row>
    <row r="37" spans="1:18" ht="15.75" customHeight="1">
      <c r="A37" s="25" t="s">
        <v>13</v>
      </c>
      <c r="B37" s="26" t="s">
        <v>24</v>
      </c>
      <c r="C37" s="179">
        <v>1.998</v>
      </c>
      <c r="D37" s="42">
        <v>85.8</v>
      </c>
      <c r="E37" s="42">
        <v>83.4</v>
      </c>
      <c r="F37" s="180"/>
      <c r="G37" s="42"/>
      <c r="H37" s="42"/>
      <c r="I37" s="42"/>
      <c r="J37" s="42"/>
      <c r="K37" s="180"/>
      <c r="L37" s="180"/>
      <c r="M37" s="42"/>
      <c r="N37" s="42"/>
      <c r="O37" s="42"/>
      <c r="P37" s="181">
        <f t="shared" si="0"/>
        <v>84.6</v>
      </c>
      <c r="Q37" s="42">
        <f t="shared" si="1"/>
        <v>84.6</v>
      </c>
      <c r="R37" s="42">
        <f t="shared" si="2"/>
        <v>2.0059766842181443</v>
      </c>
    </row>
    <row r="38" spans="1:18" ht="15.75" customHeight="1">
      <c r="A38" s="25" t="s">
        <v>44</v>
      </c>
      <c r="B38" s="26" t="s">
        <v>3</v>
      </c>
      <c r="C38" s="179">
        <v>0.9219999999999999</v>
      </c>
      <c r="D38" s="42">
        <v>131.3</v>
      </c>
      <c r="E38" s="42">
        <v>131.3</v>
      </c>
      <c r="F38" s="180"/>
      <c r="G38" s="42"/>
      <c r="H38" s="42"/>
      <c r="I38" s="42"/>
      <c r="J38" s="42"/>
      <c r="K38" s="180"/>
      <c r="L38" s="180"/>
      <c r="M38" s="42"/>
      <c r="N38" s="42"/>
      <c r="O38" s="42"/>
      <c r="P38" s="181">
        <f t="shared" si="0"/>
        <v>131.3</v>
      </c>
      <c r="Q38" s="42">
        <f t="shared" si="1"/>
        <v>131.3</v>
      </c>
      <c r="R38" s="42">
        <f t="shared" si="2"/>
        <v>0</v>
      </c>
    </row>
    <row r="39" spans="1:18" ht="15.75" customHeight="1">
      <c r="A39" s="25" t="s">
        <v>45</v>
      </c>
      <c r="B39" s="26" t="s">
        <v>33</v>
      </c>
      <c r="C39" s="179">
        <v>1.5270000000000001</v>
      </c>
      <c r="D39" s="42">
        <v>111</v>
      </c>
      <c r="E39" s="42">
        <v>110.9</v>
      </c>
      <c r="F39" s="180"/>
      <c r="G39" s="42"/>
      <c r="H39" s="42"/>
      <c r="I39" s="42"/>
      <c r="J39" s="42"/>
      <c r="K39" s="180"/>
      <c r="L39" s="180"/>
      <c r="M39" s="42"/>
      <c r="N39" s="42"/>
      <c r="O39" s="42"/>
      <c r="P39" s="181">
        <f t="shared" si="0"/>
        <v>111</v>
      </c>
      <c r="Q39" s="42">
        <f t="shared" si="1"/>
        <v>110.95</v>
      </c>
      <c r="R39" s="42">
        <f t="shared" si="2"/>
        <v>0.06373202173830621</v>
      </c>
    </row>
    <row r="40" spans="1:18" ht="15.75" customHeight="1">
      <c r="A40" s="27" t="s">
        <v>46</v>
      </c>
      <c r="B40" s="26" t="s">
        <v>54</v>
      </c>
      <c r="C40" s="179">
        <v>4.542</v>
      </c>
      <c r="D40" s="42">
        <v>104.7</v>
      </c>
      <c r="E40" s="42">
        <v>104.9</v>
      </c>
      <c r="F40" s="180"/>
      <c r="G40" s="42"/>
      <c r="H40" s="42"/>
      <c r="I40" s="42"/>
      <c r="J40" s="42"/>
      <c r="K40" s="180"/>
      <c r="L40" s="180"/>
      <c r="M40" s="42"/>
      <c r="N40" s="42"/>
      <c r="O40" s="42"/>
      <c r="P40" s="181">
        <f t="shared" si="0"/>
        <v>104.8</v>
      </c>
      <c r="Q40" s="42">
        <f t="shared" si="1"/>
        <v>104.80000000000001</v>
      </c>
      <c r="R40" s="42">
        <f t="shared" si="2"/>
        <v>0.13494404221117512</v>
      </c>
    </row>
    <row r="41" spans="1:18" ht="15.75" customHeight="1">
      <c r="A41" s="27" t="s">
        <v>49</v>
      </c>
      <c r="B41" s="26" t="s">
        <v>25</v>
      </c>
      <c r="C41" s="195">
        <v>100</v>
      </c>
      <c r="D41" s="42">
        <v>104.3</v>
      </c>
      <c r="E41" s="42">
        <v>104</v>
      </c>
      <c r="F41" s="42"/>
      <c r="G41" s="42"/>
      <c r="H41" s="42"/>
      <c r="I41" s="42"/>
      <c r="J41" s="42"/>
      <c r="K41" s="42"/>
      <c r="L41" s="42"/>
      <c r="M41" s="42"/>
      <c r="N41" s="42"/>
      <c r="O41" s="42"/>
      <c r="P41" s="181">
        <f t="shared" si="0"/>
        <v>104.2</v>
      </c>
      <c r="Q41" s="42">
        <f t="shared" si="1"/>
        <v>104.15</v>
      </c>
      <c r="R41" s="42">
        <f t="shared" si="2"/>
        <v>0.20367934167639196</v>
      </c>
    </row>
    <row r="42" spans="1:18" ht="15.75" customHeight="1">
      <c r="A42" s="196" t="s">
        <v>135</v>
      </c>
      <c r="B42" s="197"/>
      <c r="C42" s="195">
        <v>100</v>
      </c>
      <c r="D42" s="42">
        <v>105.2</v>
      </c>
      <c r="E42" s="42">
        <v>104.8</v>
      </c>
      <c r="F42" s="42"/>
      <c r="G42" s="42"/>
      <c r="H42" s="42"/>
      <c r="I42" s="42"/>
      <c r="J42" s="42"/>
      <c r="K42" s="42"/>
      <c r="L42" s="42"/>
      <c r="M42" s="42"/>
      <c r="N42" s="42"/>
      <c r="O42" s="42"/>
      <c r="P42" s="181">
        <f t="shared" si="0"/>
        <v>105</v>
      </c>
      <c r="Q42" s="42">
        <f t="shared" si="1"/>
        <v>105</v>
      </c>
      <c r="R42" s="42">
        <f t="shared" si="2"/>
        <v>0.2693740118805934</v>
      </c>
    </row>
    <row r="43" ht="18.75" customHeight="1"/>
    <row r="44" ht="18.75" customHeight="1"/>
  </sheetData>
  <sheetProtection/>
  <mergeCells count="6">
    <mergeCell ref="H1:L1"/>
    <mergeCell ref="I3:K3"/>
    <mergeCell ref="A4:A5"/>
    <mergeCell ref="B4:B5"/>
    <mergeCell ref="C4:P4"/>
    <mergeCell ref="A42:B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44"/>
  <sheetViews>
    <sheetView tabSelected="1" zoomScalePageLayoutView="0" workbookViewId="0" topLeftCell="A1">
      <selection activeCell="D15" sqref="D15"/>
    </sheetView>
  </sheetViews>
  <sheetFormatPr defaultColWidth="9.140625" defaultRowHeight="12.75"/>
  <cols>
    <col min="1" max="1" width="4.00390625" style="0" customWidth="1"/>
    <col min="2" max="2" width="34.7109375" style="0" customWidth="1"/>
    <col min="11" max="11" width="11.7109375" style="224" customWidth="1"/>
    <col min="13" max="13" width="11.00390625" style="0" customWidth="1"/>
    <col min="21" max="22" width="9.140625" style="0" hidden="1" customWidth="1"/>
    <col min="23" max="24" width="10.7109375" style="0" hidden="1" customWidth="1"/>
  </cols>
  <sheetData>
    <row r="1" spans="1:24" ht="19.5">
      <c r="A1" s="198" t="s">
        <v>136</v>
      </c>
      <c r="B1" s="198"/>
      <c r="C1" s="198"/>
      <c r="D1" s="198"/>
      <c r="E1" s="198"/>
      <c r="F1" s="198"/>
      <c r="G1" s="199" t="s">
        <v>137</v>
      </c>
      <c r="H1" s="199"/>
      <c r="I1" s="199"/>
      <c r="J1" s="199"/>
      <c r="K1" s="199"/>
      <c r="L1" s="199"/>
      <c r="M1" s="199"/>
      <c r="N1" s="198"/>
      <c r="O1" s="198"/>
      <c r="P1" s="198"/>
      <c r="Q1" s="198"/>
      <c r="R1" s="198"/>
      <c r="S1" s="198"/>
      <c r="T1" s="198"/>
      <c r="W1" s="159"/>
      <c r="X1" s="159"/>
    </row>
    <row r="2" spans="3:24" ht="19.5">
      <c r="C2" s="200"/>
      <c r="D2" s="200"/>
      <c r="E2" s="200"/>
      <c r="F2" s="200"/>
      <c r="G2" s="201"/>
      <c r="H2" s="202"/>
      <c r="I2" s="164"/>
      <c r="J2" s="198"/>
      <c r="K2" s="198"/>
      <c r="L2" s="198"/>
      <c r="M2" s="164"/>
      <c r="N2" s="159"/>
      <c r="O2" s="165"/>
      <c r="P2" s="165"/>
      <c r="Q2" s="165"/>
      <c r="W2" s="165"/>
      <c r="X2" s="165"/>
    </row>
    <row r="3" spans="3:24" ht="18.75">
      <c r="C3" s="166"/>
      <c r="D3" s="166"/>
      <c r="E3" s="166"/>
      <c r="F3" s="166"/>
      <c r="G3" s="166"/>
      <c r="H3" s="167"/>
      <c r="I3" s="168" t="s">
        <v>120</v>
      </c>
      <c r="J3" s="168"/>
      <c r="K3" s="168"/>
      <c r="L3" s="166"/>
      <c r="M3" s="166"/>
      <c r="N3" s="167"/>
      <c r="O3" s="169"/>
      <c r="Q3" s="169"/>
      <c r="R3" s="203"/>
      <c r="S3" s="166"/>
      <c r="T3" s="167"/>
      <c r="U3" s="204"/>
      <c r="V3" s="204"/>
      <c r="W3" s="165"/>
      <c r="X3" s="165"/>
    </row>
    <row r="4" spans="1:24" ht="23.25" customHeight="1">
      <c r="A4" s="114" t="s">
        <v>36</v>
      </c>
      <c r="B4" s="116" t="s">
        <v>26</v>
      </c>
      <c r="C4" s="170" t="s">
        <v>80</v>
      </c>
      <c r="D4" s="171"/>
      <c r="E4" s="171"/>
      <c r="F4" s="171"/>
      <c r="G4" s="171"/>
      <c r="H4" s="171"/>
      <c r="I4" s="171"/>
      <c r="J4" s="171"/>
      <c r="K4" s="171"/>
      <c r="L4" s="171"/>
      <c r="M4" s="171"/>
      <c r="N4" s="171"/>
      <c r="O4" s="171"/>
      <c r="P4" s="171"/>
      <c r="Q4" s="171"/>
      <c r="R4" s="171"/>
      <c r="S4" s="171"/>
      <c r="T4" s="205"/>
      <c r="U4" s="206"/>
      <c r="V4" s="206"/>
      <c r="W4" s="172"/>
      <c r="X4" s="172"/>
    </row>
    <row r="5" spans="1:24" ht="46.5" customHeight="1">
      <c r="A5" s="173"/>
      <c r="B5" s="174"/>
      <c r="C5" s="207" t="s">
        <v>138</v>
      </c>
      <c r="D5" s="208" t="s">
        <v>139</v>
      </c>
      <c r="E5" s="208" t="s">
        <v>140</v>
      </c>
      <c r="F5" s="209" t="s">
        <v>141</v>
      </c>
      <c r="G5" s="208" t="s">
        <v>142</v>
      </c>
      <c r="H5" s="208" t="s">
        <v>143</v>
      </c>
      <c r="I5" s="208" t="s">
        <v>144</v>
      </c>
      <c r="J5" s="208" t="s">
        <v>145</v>
      </c>
      <c r="K5" s="210" t="s">
        <v>146</v>
      </c>
      <c r="L5" s="208" t="s">
        <v>147</v>
      </c>
      <c r="M5" s="208" t="s">
        <v>148</v>
      </c>
      <c r="N5" s="208" t="s">
        <v>149</v>
      </c>
      <c r="O5" s="208" t="s">
        <v>150</v>
      </c>
      <c r="P5" s="211" t="s">
        <v>151</v>
      </c>
      <c r="Q5" s="211" t="s">
        <v>152</v>
      </c>
      <c r="R5" s="208" t="s">
        <v>153</v>
      </c>
      <c r="S5" s="208" t="s">
        <v>154</v>
      </c>
      <c r="T5" s="208" t="s">
        <v>155</v>
      </c>
      <c r="U5" s="178"/>
      <c r="V5" s="178"/>
      <c r="W5" s="178"/>
      <c r="X5" s="178"/>
    </row>
    <row r="6" spans="1:24" ht="15.75" customHeight="1">
      <c r="A6" s="25" t="s">
        <v>5</v>
      </c>
      <c r="B6" s="26" t="s">
        <v>27</v>
      </c>
      <c r="C6" s="42">
        <v>93.2</v>
      </c>
      <c r="D6" s="180">
        <v>88.9</v>
      </c>
      <c r="E6" s="42">
        <v>91.2</v>
      </c>
      <c r="F6" s="212"/>
      <c r="G6" s="42">
        <v>94.9</v>
      </c>
      <c r="H6" s="42">
        <v>95.4</v>
      </c>
      <c r="I6" s="42">
        <v>97.1</v>
      </c>
      <c r="J6" s="42">
        <v>100.6</v>
      </c>
      <c r="K6" s="42">
        <v>90.8</v>
      </c>
      <c r="L6" s="42">
        <v>102.1</v>
      </c>
      <c r="M6" s="42">
        <v>97.1</v>
      </c>
      <c r="N6" s="42">
        <v>97.1</v>
      </c>
      <c r="O6" s="42">
        <v>103.8</v>
      </c>
      <c r="P6" s="42">
        <v>90.9</v>
      </c>
      <c r="Q6" s="42">
        <v>93.9</v>
      </c>
      <c r="R6" s="42">
        <v>96.1</v>
      </c>
      <c r="S6" s="42">
        <v>92.8</v>
      </c>
      <c r="T6" s="213">
        <v>92.1</v>
      </c>
      <c r="U6" s="213">
        <f>AVERAGE(C6:T6)</f>
        <v>95.17647058823529</v>
      </c>
      <c r="V6" s="213">
        <f>STDEV(C6:T6)/U6*100</f>
        <v>4.372414240494913</v>
      </c>
      <c r="W6" s="42" t="e">
        <f>AVERAGE(#REF!)</f>
        <v>#REF!</v>
      </c>
      <c r="X6" s="42" t="e">
        <f>STDEV(#REF!)/W6*100</f>
        <v>#REF!</v>
      </c>
    </row>
    <row r="7" spans="1:24" ht="15.75" customHeight="1">
      <c r="A7" s="19" t="s">
        <v>55</v>
      </c>
      <c r="B7" s="15" t="s">
        <v>34</v>
      </c>
      <c r="C7" s="183">
        <v>92.6</v>
      </c>
      <c r="D7" s="180">
        <v>88.3</v>
      </c>
      <c r="E7" s="185">
        <v>90.5</v>
      </c>
      <c r="F7" s="214"/>
      <c r="G7" s="183">
        <v>94.3</v>
      </c>
      <c r="H7" s="185">
        <v>95.3</v>
      </c>
      <c r="I7" s="185">
        <v>96.9</v>
      </c>
      <c r="J7" s="185">
        <v>100.7</v>
      </c>
      <c r="K7" s="42">
        <v>90.1</v>
      </c>
      <c r="L7" s="42">
        <v>101.9</v>
      </c>
      <c r="M7" s="42">
        <v>96.6</v>
      </c>
      <c r="N7" s="185">
        <v>96.9</v>
      </c>
      <c r="O7" s="183">
        <v>104.1</v>
      </c>
      <c r="P7" s="183">
        <v>90.4</v>
      </c>
      <c r="Q7" s="185">
        <v>93.5</v>
      </c>
      <c r="R7" s="183">
        <v>96</v>
      </c>
      <c r="S7" s="185">
        <v>92.2</v>
      </c>
      <c r="T7" s="185">
        <v>91.6</v>
      </c>
      <c r="U7" s="213">
        <f aca="true" t="shared" si="0" ref="U7:U41">AVERAGE(C7:T7)</f>
        <v>94.81764705882354</v>
      </c>
      <c r="V7" s="213">
        <f aca="true" t="shared" si="1" ref="V7:V41">STDEV(C7:T7)/U7*100</f>
        <v>4.652939077888973</v>
      </c>
      <c r="W7" s="42" t="e">
        <f>AVERAGE(#REF!)</f>
        <v>#REF!</v>
      </c>
      <c r="X7" s="42" t="e">
        <f>STDEV(#REF!)/W7*100</f>
        <v>#REF!</v>
      </c>
    </row>
    <row r="8" spans="1:24" ht="15.75" customHeight="1">
      <c r="A8" s="19" t="s">
        <v>56</v>
      </c>
      <c r="B8" s="13" t="s">
        <v>0</v>
      </c>
      <c r="C8" s="185">
        <v>102.7</v>
      </c>
      <c r="D8" s="180">
        <v>93.3</v>
      </c>
      <c r="E8" s="185">
        <v>104</v>
      </c>
      <c r="F8" s="214"/>
      <c r="G8" s="185">
        <v>96.6</v>
      </c>
      <c r="H8" s="185">
        <v>102.5</v>
      </c>
      <c r="I8" s="185">
        <v>99.1</v>
      </c>
      <c r="J8" s="185">
        <v>105.8</v>
      </c>
      <c r="K8" s="42">
        <v>102.4</v>
      </c>
      <c r="L8" s="42">
        <v>102.3</v>
      </c>
      <c r="M8" s="42">
        <v>103.9</v>
      </c>
      <c r="N8" s="185">
        <v>102.6</v>
      </c>
      <c r="O8" s="185">
        <v>106</v>
      </c>
      <c r="P8" s="185">
        <v>98.3</v>
      </c>
      <c r="Q8" s="185">
        <v>100.7</v>
      </c>
      <c r="R8" s="185">
        <v>101.6</v>
      </c>
      <c r="S8" s="185">
        <v>102.7</v>
      </c>
      <c r="T8" s="185">
        <v>98.7</v>
      </c>
      <c r="U8" s="213">
        <f t="shared" si="0"/>
        <v>101.36470588235294</v>
      </c>
      <c r="V8" s="213">
        <f t="shared" si="1"/>
        <v>3.241328737489562</v>
      </c>
      <c r="W8" s="42" t="e">
        <f>AVERAGE(#REF!)</f>
        <v>#REF!</v>
      </c>
      <c r="X8" s="42" t="e">
        <f>STDEV(#REF!)/W8*100</f>
        <v>#REF!</v>
      </c>
    </row>
    <row r="9" spans="1:24" ht="15.75" customHeight="1">
      <c r="A9" s="19" t="s">
        <v>57</v>
      </c>
      <c r="B9" s="18" t="s">
        <v>40</v>
      </c>
      <c r="C9" s="185">
        <v>92.3</v>
      </c>
      <c r="D9" s="180">
        <v>89.7</v>
      </c>
      <c r="E9" s="185">
        <v>93</v>
      </c>
      <c r="F9" s="214"/>
      <c r="G9" s="185">
        <v>104.1</v>
      </c>
      <c r="H9" s="185">
        <v>95.3</v>
      </c>
      <c r="I9" s="185">
        <v>89.4</v>
      </c>
      <c r="J9" s="185">
        <v>95.4</v>
      </c>
      <c r="K9" s="42">
        <v>88.4</v>
      </c>
      <c r="L9" s="42">
        <v>94.4</v>
      </c>
      <c r="M9" s="42">
        <v>97.3</v>
      </c>
      <c r="N9" s="185">
        <v>100.6</v>
      </c>
      <c r="O9" s="185">
        <v>109.2</v>
      </c>
      <c r="P9" s="185">
        <v>90.6</v>
      </c>
      <c r="Q9" s="185">
        <v>93.6</v>
      </c>
      <c r="R9" s="185">
        <v>96.5</v>
      </c>
      <c r="S9" s="185">
        <v>105</v>
      </c>
      <c r="T9" s="185">
        <v>92.3</v>
      </c>
      <c r="U9" s="213">
        <f t="shared" si="0"/>
        <v>95.71176470588233</v>
      </c>
      <c r="V9" s="213">
        <f t="shared" si="1"/>
        <v>6.171518360395489</v>
      </c>
      <c r="W9" s="42" t="e">
        <f>AVERAGE(#REF!)</f>
        <v>#REF!</v>
      </c>
      <c r="X9" s="42" t="e">
        <f>STDEV(#REF!)/W9*100</f>
        <v>#REF!</v>
      </c>
    </row>
    <row r="10" spans="1:24" ht="15.75" customHeight="1">
      <c r="A10" s="19" t="s">
        <v>58</v>
      </c>
      <c r="B10" s="13" t="s">
        <v>41</v>
      </c>
      <c r="C10" s="185">
        <v>58</v>
      </c>
      <c r="D10" s="180">
        <v>80.2</v>
      </c>
      <c r="E10" s="185">
        <v>88.8</v>
      </c>
      <c r="F10" s="214"/>
      <c r="G10" s="185">
        <v>88.9</v>
      </c>
      <c r="H10" s="185">
        <v>82.8</v>
      </c>
      <c r="I10" s="185">
        <v>108.6</v>
      </c>
      <c r="J10" s="185">
        <v>62.3</v>
      </c>
      <c r="K10" s="42">
        <v>55.9</v>
      </c>
      <c r="L10" s="42">
        <v>58.3</v>
      </c>
      <c r="M10" s="42">
        <v>82.4</v>
      </c>
      <c r="N10" s="185">
        <v>52.8</v>
      </c>
      <c r="O10" s="185">
        <v>74.1</v>
      </c>
      <c r="P10" s="185">
        <v>60</v>
      </c>
      <c r="Q10" s="185">
        <v>78.7</v>
      </c>
      <c r="R10" s="185">
        <v>83.9</v>
      </c>
      <c r="S10" s="185">
        <v>60.6</v>
      </c>
      <c r="T10" s="185">
        <v>78</v>
      </c>
      <c r="U10" s="213">
        <f t="shared" si="0"/>
        <v>73.78235294117646</v>
      </c>
      <c r="V10" s="213">
        <f t="shared" si="1"/>
        <v>20.754664742594763</v>
      </c>
      <c r="W10" s="42" t="e">
        <f>AVERAGE(#REF!)</f>
        <v>#REF!</v>
      </c>
      <c r="X10" s="42" t="e">
        <f>STDEV(#REF!)/W10*100</f>
        <v>#REF!</v>
      </c>
    </row>
    <row r="11" spans="1:24" ht="15.75" customHeight="1">
      <c r="A11" s="19" t="s">
        <v>59</v>
      </c>
      <c r="B11" s="18" t="s">
        <v>14</v>
      </c>
      <c r="C11" s="185">
        <v>93.8</v>
      </c>
      <c r="D11" s="180">
        <v>93.7</v>
      </c>
      <c r="E11" s="185">
        <v>88.8</v>
      </c>
      <c r="F11" s="214"/>
      <c r="G11" s="185">
        <v>91.7</v>
      </c>
      <c r="H11" s="185">
        <v>100</v>
      </c>
      <c r="I11" s="185">
        <v>98.2</v>
      </c>
      <c r="J11" s="185">
        <v>103</v>
      </c>
      <c r="K11" s="42">
        <v>97</v>
      </c>
      <c r="L11" s="42">
        <v>100.6</v>
      </c>
      <c r="M11" s="42">
        <v>100.4</v>
      </c>
      <c r="N11" s="185">
        <v>104.3</v>
      </c>
      <c r="O11" s="185">
        <v>113.6</v>
      </c>
      <c r="P11" s="185">
        <v>95.4</v>
      </c>
      <c r="Q11" s="185">
        <v>97</v>
      </c>
      <c r="R11" s="185">
        <v>92.7</v>
      </c>
      <c r="S11" s="185">
        <v>93.3</v>
      </c>
      <c r="T11" s="185">
        <v>102.3</v>
      </c>
      <c r="U11" s="213">
        <f t="shared" si="0"/>
        <v>97.98823529411764</v>
      </c>
      <c r="V11" s="213">
        <f t="shared" si="1"/>
        <v>6.050989890691508</v>
      </c>
      <c r="W11" s="42" t="e">
        <f>AVERAGE(#REF!)</f>
        <v>#REF!</v>
      </c>
      <c r="X11" s="42" t="e">
        <f>STDEV(#REF!)/W11*100</f>
        <v>#REF!</v>
      </c>
    </row>
    <row r="12" spans="1:24" ht="15.75" customHeight="1">
      <c r="A12" s="19" t="s">
        <v>60</v>
      </c>
      <c r="B12" s="13" t="s">
        <v>15</v>
      </c>
      <c r="C12" s="185">
        <v>94</v>
      </c>
      <c r="D12" s="180">
        <v>90.7</v>
      </c>
      <c r="E12" s="185">
        <v>95.4</v>
      </c>
      <c r="F12" s="214"/>
      <c r="G12" s="185">
        <v>92.9</v>
      </c>
      <c r="H12" s="185">
        <v>94.4</v>
      </c>
      <c r="I12" s="185">
        <v>96.5</v>
      </c>
      <c r="J12" s="185">
        <v>96.9</v>
      </c>
      <c r="K12" s="42">
        <v>93.2</v>
      </c>
      <c r="L12" s="42">
        <v>95</v>
      </c>
      <c r="M12" s="42">
        <v>96.2</v>
      </c>
      <c r="N12" s="185">
        <v>92.6</v>
      </c>
      <c r="O12" s="185">
        <v>99.3</v>
      </c>
      <c r="P12" s="185">
        <v>99.9</v>
      </c>
      <c r="Q12" s="185">
        <v>98</v>
      </c>
      <c r="R12" s="185">
        <v>98.7</v>
      </c>
      <c r="S12" s="185">
        <v>99.8</v>
      </c>
      <c r="T12" s="185">
        <v>98</v>
      </c>
      <c r="U12" s="213">
        <f t="shared" si="0"/>
        <v>95.97058823529412</v>
      </c>
      <c r="V12" s="213">
        <f t="shared" si="1"/>
        <v>2.87651449628633</v>
      </c>
      <c r="W12" s="42" t="e">
        <f>AVERAGE(#REF!)</f>
        <v>#REF!</v>
      </c>
      <c r="X12" s="42" t="e">
        <f>STDEV(#REF!)/W12*100</f>
        <v>#REF!</v>
      </c>
    </row>
    <row r="13" spans="1:24" ht="15.75" customHeight="1">
      <c r="A13" s="19" t="s">
        <v>61</v>
      </c>
      <c r="B13" s="18" t="s">
        <v>39</v>
      </c>
      <c r="C13" s="185">
        <v>94.9</v>
      </c>
      <c r="D13" s="180">
        <v>80.6</v>
      </c>
      <c r="E13" s="185">
        <v>77.4</v>
      </c>
      <c r="F13" s="214"/>
      <c r="G13" s="185">
        <v>82.6</v>
      </c>
      <c r="H13" s="185">
        <v>108.5</v>
      </c>
      <c r="I13" s="185">
        <v>106.5</v>
      </c>
      <c r="J13" s="185">
        <v>114.4</v>
      </c>
      <c r="K13" s="42">
        <v>88</v>
      </c>
      <c r="L13" s="42">
        <v>127.7</v>
      </c>
      <c r="M13" s="42">
        <v>94.2</v>
      </c>
      <c r="N13" s="185">
        <v>91.6</v>
      </c>
      <c r="O13" s="185">
        <v>88.5</v>
      </c>
      <c r="P13" s="185">
        <v>89.9</v>
      </c>
      <c r="Q13" s="185">
        <v>91.9</v>
      </c>
      <c r="R13" s="185">
        <v>97.1</v>
      </c>
      <c r="S13" s="185">
        <v>77.3</v>
      </c>
      <c r="T13" s="185">
        <v>90.7</v>
      </c>
      <c r="U13" s="213">
        <f t="shared" si="0"/>
        <v>94.22352941176472</v>
      </c>
      <c r="V13" s="213">
        <f t="shared" si="1"/>
        <v>14.278537045482889</v>
      </c>
      <c r="W13" s="42" t="e">
        <f>AVERAGE(#REF!)</f>
        <v>#REF!</v>
      </c>
      <c r="X13" s="42" t="e">
        <f>STDEV(#REF!)/W13*100</f>
        <v>#REF!</v>
      </c>
    </row>
    <row r="14" spans="1:24" ht="15.75" customHeight="1">
      <c r="A14" s="19" t="s">
        <v>62</v>
      </c>
      <c r="B14" s="18" t="s">
        <v>28</v>
      </c>
      <c r="C14" s="185">
        <v>80.9</v>
      </c>
      <c r="D14" s="180">
        <v>81.3</v>
      </c>
      <c r="E14" s="185">
        <v>79.5</v>
      </c>
      <c r="F14" s="214"/>
      <c r="G14" s="185">
        <v>76.7</v>
      </c>
      <c r="H14" s="185">
        <v>77.9</v>
      </c>
      <c r="I14" s="185">
        <v>92.7</v>
      </c>
      <c r="J14" s="185">
        <v>99.2</v>
      </c>
      <c r="K14" s="42">
        <v>78.2</v>
      </c>
      <c r="L14" s="42">
        <v>102.7</v>
      </c>
      <c r="M14" s="42">
        <v>91.5</v>
      </c>
      <c r="N14" s="185">
        <v>92.8</v>
      </c>
      <c r="O14" s="185">
        <v>106.1</v>
      </c>
      <c r="P14" s="185">
        <v>79.8</v>
      </c>
      <c r="Q14" s="185">
        <v>86</v>
      </c>
      <c r="R14" s="185">
        <v>91.9</v>
      </c>
      <c r="S14" s="185">
        <v>86.9</v>
      </c>
      <c r="T14" s="185">
        <v>79.1</v>
      </c>
      <c r="U14" s="213">
        <f t="shared" si="0"/>
        <v>87.24705882352941</v>
      </c>
      <c r="V14" s="213">
        <f t="shared" si="1"/>
        <v>10.633172567251563</v>
      </c>
      <c r="W14" s="42" t="e">
        <f>AVERAGE(#REF!)</f>
        <v>#REF!</v>
      </c>
      <c r="X14" s="42" t="e">
        <f>STDEV(#REF!)/W14*100</f>
        <v>#REF!</v>
      </c>
    </row>
    <row r="15" spans="1:24" ht="15.75" customHeight="1">
      <c r="A15" s="19" t="s">
        <v>63</v>
      </c>
      <c r="B15" s="18" t="s">
        <v>16</v>
      </c>
      <c r="C15" s="185">
        <v>97.2</v>
      </c>
      <c r="D15" s="180">
        <v>94.9</v>
      </c>
      <c r="E15" s="185">
        <v>102.1</v>
      </c>
      <c r="F15" s="214"/>
      <c r="G15" s="185">
        <v>130.4</v>
      </c>
      <c r="H15" s="185">
        <v>115.1</v>
      </c>
      <c r="I15" s="185">
        <v>109.5</v>
      </c>
      <c r="J15" s="185">
        <v>98.8</v>
      </c>
      <c r="K15" s="42">
        <v>101.9</v>
      </c>
      <c r="L15" s="42">
        <v>108.1</v>
      </c>
      <c r="M15" s="42">
        <v>104</v>
      </c>
      <c r="N15" s="185">
        <v>100.2</v>
      </c>
      <c r="O15" s="185">
        <v>105</v>
      </c>
      <c r="P15" s="185">
        <v>106.4</v>
      </c>
      <c r="Q15" s="185">
        <v>101.2</v>
      </c>
      <c r="R15" s="185">
        <v>103.4</v>
      </c>
      <c r="S15" s="185">
        <v>97.5</v>
      </c>
      <c r="T15" s="185">
        <v>98.7</v>
      </c>
      <c r="U15" s="213">
        <f t="shared" si="0"/>
        <v>104.3764705882353</v>
      </c>
      <c r="V15" s="213">
        <f t="shared" si="1"/>
        <v>8.046759200595972</v>
      </c>
      <c r="W15" s="42" t="e">
        <f>AVERAGE(#REF!)</f>
        <v>#REF!</v>
      </c>
      <c r="X15" s="42" t="e">
        <f>STDEV(#REF!)/W15*100</f>
        <v>#REF!</v>
      </c>
    </row>
    <row r="16" spans="1:24" ht="15.75" customHeight="1">
      <c r="A16" s="19" t="s">
        <v>64</v>
      </c>
      <c r="B16" s="18" t="s">
        <v>42</v>
      </c>
      <c r="C16" s="185">
        <v>119.7</v>
      </c>
      <c r="D16" s="180">
        <v>106.2</v>
      </c>
      <c r="E16" s="185">
        <v>110.2</v>
      </c>
      <c r="F16" s="214"/>
      <c r="G16" s="185">
        <v>112.2</v>
      </c>
      <c r="H16" s="185">
        <v>119</v>
      </c>
      <c r="I16" s="185">
        <v>124</v>
      </c>
      <c r="J16" s="185">
        <v>124.6</v>
      </c>
      <c r="K16" s="42">
        <v>106.6</v>
      </c>
      <c r="L16" s="42">
        <v>112.7</v>
      </c>
      <c r="M16" s="42">
        <v>105.9</v>
      </c>
      <c r="N16" s="185">
        <v>125.1</v>
      </c>
      <c r="O16" s="185">
        <v>143.6</v>
      </c>
      <c r="P16" s="185">
        <v>106.3</v>
      </c>
      <c r="Q16" s="185">
        <v>101.8</v>
      </c>
      <c r="R16" s="185">
        <v>109.8</v>
      </c>
      <c r="S16" s="185">
        <v>117.3</v>
      </c>
      <c r="T16" s="185">
        <v>97</v>
      </c>
      <c r="U16" s="213">
        <f t="shared" si="0"/>
        <v>114.23529411764704</v>
      </c>
      <c r="V16" s="213">
        <f t="shared" si="1"/>
        <v>9.773694818797262</v>
      </c>
      <c r="W16" s="42" t="e">
        <f>AVERAGE(#REF!)</f>
        <v>#REF!</v>
      </c>
      <c r="X16" s="42" t="e">
        <f>STDEV(#REF!)/W16*100</f>
        <v>#REF!</v>
      </c>
    </row>
    <row r="17" spans="1:24" ht="15.75" customHeight="1">
      <c r="A17" s="19" t="s">
        <v>65</v>
      </c>
      <c r="B17" s="15" t="s">
        <v>17</v>
      </c>
      <c r="C17" s="183">
        <v>107.3</v>
      </c>
      <c r="D17" s="180">
        <v>106.8</v>
      </c>
      <c r="E17" s="185">
        <v>106.2</v>
      </c>
      <c r="F17" s="214"/>
      <c r="G17" s="183">
        <v>106.1</v>
      </c>
      <c r="H17" s="185">
        <v>97.8</v>
      </c>
      <c r="I17" s="185">
        <v>101.9</v>
      </c>
      <c r="J17" s="185">
        <v>97.7</v>
      </c>
      <c r="K17" s="42">
        <v>106.9</v>
      </c>
      <c r="L17" s="42">
        <v>104.9</v>
      </c>
      <c r="M17" s="42">
        <v>106</v>
      </c>
      <c r="N17" s="185">
        <v>102.7</v>
      </c>
      <c r="O17" s="183">
        <v>98.9</v>
      </c>
      <c r="P17" s="183">
        <v>99.4</v>
      </c>
      <c r="Q17" s="185">
        <v>101.4</v>
      </c>
      <c r="R17" s="183">
        <v>97.3</v>
      </c>
      <c r="S17" s="185">
        <v>109.5</v>
      </c>
      <c r="T17" s="185">
        <v>99.3</v>
      </c>
      <c r="U17" s="213">
        <f t="shared" si="0"/>
        <v>102.94705882352942</v>
      </c>
      <c r="V17" s="213">
        <f t="shared" si="1"/>
        <v>3.8986922943076396</v>
      </c>
      <c r="W17" s="42" t="e">
        <f>AVERAGE(#REF!)</f>
        <v>#REF!</v>
      </c>
      <c r="X17" s="42" t="e">
        <f>STDEV(#REF!)/W17*100</f>
        <v>#REF!</v>
      </c>
    </row>
    <row r="18" spans="1:24" ht="15.75" customHeight="1">
      <c r="A18" s="25" t="s">
        <v>6</v>
      </c>
      <c r="B18" s="26" t="s">
        <v>89</v>
      </c>
      <c r="C18" s="42">
        <v>110.1</v>
      </c>
      <c r="D18" s="180">
        <v>129.7</v>
      </c>
      <c r="E18" s="42">
        <v>135.2</v>
      </c>
      <c r="F18" s="212"/>
      <c r="G18" s="42">
        <v>101</v>
      </c>
      <c r="H18" s="42">
        <v>118.6</v>
      </c>
      <c r="I18" s="42">
        <v>111.1</v>
      </c>
      <c r="J18" s="42">
        <v>130.7</v>
      </c>
      <c r="K18" s="42">
        <v>127.2</v>
      </c>
      <c r="L18" s="42">
        <v>111.9</v>
      </c>
      <c r="M18" s="42">
        <v>101.1</v>
      </c>
      <c r="N18" s="42">
        <v>121.1</v>
      </c>
      <c r="O18" s="42">
        <v>138.7</v>
      </c>
      <c r="P18" s="42">
        <v>131.7</v>
      </c>
      <c r="Q18" s="42">
        <v>129.7</v>
      </c>
      <c r="R18" s="42">
        <v>131.7</v>
      </c>
      <c r="S18" s="42">
        <v>121.1</v>
      </c>
      <c r="T18" s="181">
        <v>107.1</v>
      </c>
      <c r="U18" s="213">
        <f t="shared" si="0"/>
        <v>121.04117647058825</v>
      </c>
      <c r="V18" s="213">
        <f t="shared" si="1"/>
        <v>9.95353536635838</v>
      </c>
      <c r="W18" s="42" t="e">
        <f>AVERAGE(#REF!)</f>
        <v>#REF!</v>
      </c>
      <c r="X18" s="42" t="e">
        <f>STDEV(#REF!)/W18*100</f>
        <v>#REF!</v>
      </c>
    </row>
    <row r="19" spans="1:24" ht="15.75" customHeight="1">
      <c r="A19" s="27" t="s">
        <v>7</v>
      </c>
      <c r="B19" s="26" t="s">
        <v>18</v>
      </c>
      <c r="C19" s="42">
        <v>88.5</v>
      </c>
      <c r="D19" s="180">
        <v>90.2</v>
      </c>
      <c r="E19" s="42">
        <v>93.6</v>
      </c>
      <c r="F19" s="212"/>
      <c r="G19" s="42">
        <v>97</v>
      </c>
      <c r="H19" s="42">
        <v>91.9</v>
      </c>
      <c r="I19" s="42">
        <v>95.4</v>
      </c>
      <c r="J19" s="42">
        <v>114.3</v>
      </c>
      <c r="K19" s="42">
        <v>92.3</v>
      </c>
      <c r="L19" s="42">
        <v>99.1</v>
      </c>
      <c r="M19" s="42">
        <v>96.7</v>
      </c>
      <c r="N19" s="42">
        <v>114.1</v>
      </c>
      <c r="O19" s="42">
        <v>117.9</v>
      </c>
      <c r="P19" s="42">
        <v>105.8</v>
      </c>
      <c r="Q19" s="42">
        <v>115.8</v>
      </c>
      <c r="R19" s="42">
        <v>102.7</v>
      </c>
      <c r="S19" s="42">
        <v>101.9</v>
      </c>
      <c r="T19" s="181">
        <v>104.3</v>
      </c>
      <c r="U19" s="213">
        <f t="shared" si="0"/>
        <v>101.26470588235294</v>
      </c>
      <c r="V19" s="213">
        <f t="shared" si="1"/>
        <v>9.38524691055727</v>
      </c>
      <c r="W19" s="42" t="e">
        <f>AVERAGE(#REF!)</f>
        <v>#REF!</v>
      </c>
      <c r="X19" s="42" t="e">
        <f>STDEV(#REF!)/W19*100</f>
        <v>#REF!</v>
      </c>
    </row>
    <row r="20" spans="1:24" ht="15.75" customHeight="1">
      <c r="A20" s="19" t="s">
        <v>66</v>
      </c>
      <c r="B20" s="13" t="s">
        <v>4</v>
      </c>
      <c r="C20" s="183">
        <v>88.4</v>
      </c>
      <c r="D20" s="180">
        <v>87.5</v>
      </c>
      <c r="E20" s="185">
        <v>95.6</v>
      </c>
      <c r="F20" s="214"/>
      <c r="G20" s="183">
        <v>100.2</v>
      </c>
      <c r="H20" s="185">
        <v>93.7</v>
      </c>
      <c r="I20" s="185">
        <v>100.6</v>
      </c>
      <c r="J20" s="185">
        <v>116</v>
      </c>
      <c r="K20" s="42">
        <v>90.7</v>
      </c>
      <c r="L20" s="42">
        <v>97.8</v>
      </c>
      <c r="M20" s="42">
        <v>97.4</v>
      </c>
      <c r="N20" s="185">
        <v>113.5</v>
      </c>
      <c r="O20" s="183">
        <v>121.6</v>
      </c>
      <c r="P20" s="183">
        <v>105.2</v>
      </c>
      <c r="Q20" s="185">
        <v>107.6</v>
      </c>
      <c r="R20" s="183">
        <v>99.6</v>
      </c>
      <c r="S20" s="185">
        <v>103.5</v>
      </c>
      <c r="T20" s="185">
        <v>106.4</v>
      </c>
      <c r="U20" s="213">
        <f t="shared" si="0"/>
        <v>101.48823529411764</v>
      </c>
      <c r="V20" s="213">
        <f t="shared" si="1"/>
        <v>9.392006056109576</v>
      </c>
      <c r="W20" s="42" t="e">
        <f>AVERAGE(#REF!)</f>
        <v>#REF!</v>
      </c>
      <c r="X20" s="42" t="e">
        <f>STDEV(#REF!)/W20*100</f>
        <v>#REF!</v>
      </c>
    </row>
    <row r="21" spans="1:24" ht="15.75" customHeight="1">
      <c r="A21" s="19" t="s">
        <v>67</v>
      </c>
      <c r="B21" s="13" t="s">
        <v>19</v>
      </c>
      <c r="C21" s="185">
        <v>87.3</v>
      </c>
      <c r="D21" s="180">
        <v>100.3</v>
      </c>
      <c r="E21" s="185">
        <v>94.5</v>
      </c>
      <c r="F21" s="214"/>
      <c r="G21" s="185">
        <v>151.7</v>
      </c>
      <c r="H21" s="185">
        <v>97.1</v>
      </c>
      <c r="I21" s="185">
        <v>118.6</v>
      </c>
      <c r="J21" s="185">
        <v>110.3</v>
      </c>
      <c r="K21" s="42">
        <v>103.9</v>
      </c>
      <c r="L21" s="42">
        <v>96.3</v>
      </c>
      <c r="M21" s="42">
        <v>118.3</v>
      </c>
      <c r="N21" s="185">
        <v>97.9</v>
      </c>
      <c r="O21" s="185">
        <v>112.5</v>
      </c>
      <c r="P21" s="185">
        <v>99.4</v>
      </c>
      <c r="Q21" s="185">
        <v>96.9</v>
      </c>
      <c r="R21" s="185">
        <v>108.9</v>
      </c>
      <c r="S21" s="185">
        <v>97.6</v>
      </c>
      <c r="T21" s="185">
        <v>93.4</v>
      </c>
      <c r="U21" s="213">
        <f t="shared" si="0"/>
        <v>104.99411764705884</v>
      </c>
      <c r="V21" s="213">
        <f t="shared" si="1"/>
        <v>14.21476182728473</v>
      </c>
      <c r="W21" s="42" t="e">
        <f>AVERAGE(#REF!)</f>
        <v>#REF!</v>
      </c>
      <c r="X21" s="42" t="e">
        <f>STDEV(#REF!)/W21*100</f>
        <v>#REF!</v>
      </c>
    </row>
    <row r="22" spans="1:24" ht="15.75" customHeight="1">
      <c r="A22" s="19" t="s">
        <v>68</v>
      </c>
      <c r="B22" s="13" t="s">
        <v>4</v>
      </c>
      <c r="C22" s="185">
        <v>86.9</v>
      </c>
      <c r="D22" s="180">
        <v>83.2</v>
      </c>
      <c r="E22" s="185">
        <v>95.8</v>
      </c>
      <c r="F22" s="214"/>
      <c r="G22" s="185">
        <v>93.9</v>
      </c>
      <c r="H22" s="185">
        <v>93.4</v>
      </c>
      <c r="I22" s="185">
        <v>100.2</v>
      </c>
      <c r="J22" s="185">
        <v>116.8</v>
      </c>
      <c r="K22" s="42">
        <v>89.8</v>
      </c>
      <c r="L22" s="42">
        <v>98</v>
      </c>
      <c r="M22" s="42">
        <v>95.2</v>
      </c>
      <c r="N22" s="185">
        <v>115.1</v>
      </c>
      <c r="O22" s="185">
        <v>124</v>
      </c>
      <c r="P22" s="185">
        <v>106</v>
      </c>
      <c r="Q22" s="185">
        <v>109.4</v>
      </c>
      <c r="R22" s="185">
        <v>98.5</v>
      </c>
      <c r="S22" s="185">
        <v>104.7</v>
      </c>
      <c r="T22" s="185">
        <v>108.4</v>
      </c>
      <c r="U22" s="213">
        <f t="shared" si="0"/>
        <v>101.13529411764706</v>
      </c>
      <c r="V22" s="213">
        <f t="shared" si="1"/>
        <v>10.96319424673837</v>
      </c>
      <c r="W22" s="42" t="e">
        <f>AVERAGE(#REF!)</f>
        <v>#REF!</v>
      </c>
      <c r="X22" s="42" t="e">
        <f>STDEV(#REF!)/W22*100</f>
        <v>#REF!</v>
      </c>
    </row>
    <row r="23" spans="1:24" ht="15.75" customHeight="1">
      <c r="A23" s="19" t="s">
        <v>69</v>
      </c>
      <c r="B23" s="13" t="s">
        <v>90</v>
      </c>
      <c r="C23" s="185">
        <v>162.8</v>
      </c>
      <c r="D23" s="180">
        <v>63.7</v>
      </c>
      <c r="E23" s="185">
        <v>100.8</v>
      </c>
      <c r="F23" s="214"/>
      <c r="G23" s="185">
        <v>95.6</v>
      </c>
      <c r="H23" s="185">
        <v>72</v>
      </c>
      <c r="I23" s="185">
        <v>72.7</v>
      </c>
      <c r="J23" s="185">
        <v>88.3</v>
      </c>
      <c r="K23" s="42">
        <v>90.8</v>
      </c>
      <c r="L23" s="42">
        <v>92</v>
      </c>
      <c r="M23" s="42">
        <v>121.7</v>
      </c>
      <c r="N23" s="185">
        <v>120.7</v>
      </c>
      <c r="O23" s="185">
        <v>105.7</v>
      </c>
      <c r="P23" s="185">
        <v>87.4</v>
      </c>
      <c r="Q23" s="185">
        <v>85</v>
      </c>
      <c r="R23" s="185">
        <v>102.9</v>
      </c>
      <c r="S23" s="185">
        <v>83.6</v>
      </c>
      <c r="T23" s="185">
        <v>125.4</v>
      </c>
      <c r="U23" s="213">
        <f t="shared" si="0"/>
        <v>98.30000000000001</v>
      </c>
      <c r="V23" s="213">
        <f t="shared" si="1"/>
        <v>24.506784493115727</v>
      </c>
      <c r="W23" s="42" t="e">
        <f>AVERAGE(#REF!)</f>
        <v>#REF!</v>
      </c>
      <c r="X23" s="42" t="e">
        <f>STDEV(#REF!)/W23*100</f>
        <v>#REF!</v>
      </c>
    </row>
    <row r="24" spans="1:24" ht="15.75" customHeight="1">
      <c r="A24" s="19" t="s">
        <v>70</v>
      </c>
      <c r="B24" s="13" t="s">
        <v>29</v>
      </c>
      <c r="C24" s="185">
        <v>130.5</v>
      </c>
      <c r="D24" s="180">
        <v>105.5</v>
      </c>
      <c r="E24" s="185">
        <v>90</v>
      </c>
      <c r="F24" s="214"/>
      <c r="G24" s="185">
        <v>136.9</v>
      </c>
      <c r="H24" s="185">
        <v>140.3</v>
      </c>
      <c r="I24" s="185">
        <v>100</v>
      </c>
      <c r="J24" s="185">
        <v>100</v>
      </c>
      <c r="K24" s="42">
        <v>92.7</v>
      </c>
      <c r="L24" s="42">
        <v>106.1</v>
      </c>
      <c r="M24" s="42">
        <v>106.7</v>
      </c>
      <c r="N24" s="185">
        <v>117.9</v>
      </c>
      <c r="O24" s="185">
        <v>100</v>
      </c>
      <c r="P24" s="185">
        <v>112.7</v>
      </c>
      <c r="Q24" s="185">
        <v>141.4</v>
      </c>
      <c r="R24" s="185">
        <v>89.4</v>
      </c>
      <c r="S24" s="185">
        <v>109.5</v>
      </c>
      <c r="T24" s="185">
        <v>103.6</v>
      </c>
      <c r="U24" s="213">
        <f t="shared" si="0"/>
        <v>110.77647058823531</v>
      </c>
      <c r="V24" s="213">
        <f t="shared" si="1"/>
        <v>15.337206937528414</v>
      </c>
      <c r="W24" s="42" t="e">
        <f>AVERAGE(#REF!)</f>
        <v>#REF!</v>
      </c>
      <c r="X24" s="42" t="e">
        <f>STDEV(#REF!)/W24*100</f>
        <v>#REF!</v>
      </c>
    </row>
    <row r="25" spans="1:24" ht="15.75" customHeight="1">
      <c r="A25" s="19" t="s">
        <v>71</v>
      </c>
      <c r="B25" s="13" t="s">
        <v>20</v>
      </c>
      <c r="C25" s="185">
        <v>89</v>
      </c>
      <c r="D25" s="180">
        <v>106.1</v>
      </c>
      <c r="E25" s="185">
        <v>83.6</v>
      </c>
      <c r="F25" s="214"/>
      <c r="G25" s="185">
        <v>79.5</v>
      </c>
      <c r="H25" s="185">
        <v>84.7</v>
      </c>
      <c r="I25" s="185">
        <v>78.9</v>
      </c>
      <c r="J25" s="185">
        <v>107.4</v>
      </c>
      <c r="K25" s="42">
        <v>98.9</v>
      </c>
      <c r="L25" s="42">
        <v>105.1</v>
      </c>
      <c r="M25" s="42">
        <v>93.3</v>
      </c>
      <c r="N25" s="185">
        <v>116.6</v>
      </c>
      <c r="O25" s="185">
        <v>103</v>
      </c>
      <c r="P25" s="185">
        <v>108.9</v>
      </c>
      <c r="Q25" s="185">
        <v>149.8</v>
      </c>
      <c r="R25" s="185">
        <v>114.2</v>
      </c>
      <c r="S25" s="185">
        <v>95.8</v>
      </c>
      <c r="T25" s="185">
        <v>95.9</v>
      </c>
      <c r="U25" s="213">
        <f t="shared" si="0"/>
        <v>100.62941176470588</v>
      </c>
      <c r="V25" s="213">
        <f t="shared" si="1"/>
        <v>17.080344831363895</v>
      </c>
      <c r="W25" s="42" t="e">
        <f>AVERAGE(#REF!)</f>
        <v>#REF!</v>
      </c>
      <c r="X25" s="42" t="e">
        <f>STDEV(#REF!)/W25*100</f>
        <v>#REF!</v>
      </c>
    </row>
    <row r="26" spans="1:24" ht="15.75" customHeight="1">
      <c r="A26" s="95" t="s">
        <v>8</v>
      </c>
      <c r="B26" s="96" t="s">
        <v>37</v>
      </c>
      <c r="C26" s="188">
        <v>98.8</v>
      </c>
      <c r="D26" s="180">
        <v>95.9</v>
      </c>
      <c r="E26" s="188">
        <v>115.4</v>
      </c>
      <c r="F26" s="215"/>
      <c r="G26" s="188">
        <v>115.8</v>
      </c>
      <c r="H26" s="188">
        <v>114</v>
      </c>
      <c r="I26" s="188">
        <v>105.1</v>
      </c>
      <c r="J26" s="188">
        <v>125.6</v>
      </c>
      <c r="K26" s="42">
        <v>120</v>
      </c>
      <c r="L26" s="42">
        <v>104.5</v>
      </c>
      <c r="M26" s="42">
        <v>129.6</v>
      </c>
      <c r="N26" s="188">
        <v>103.1</v>
      </c>
      <c r="O26" s="185">
        <v>110.7</v>
      </c>
      <c r="P26" s="185">
        <v>125.9</v>
      </c>
      <c r="Q26" s="188">
        <v>138</v>
      </c>
      <c r="R26" s="188">
        <v>105.6</v>
      </c>
      <c r="S26" s="188">
        <v>100.5</v>
      </c>
      <c r="T26" s="183">
        <v>116.9</v>
      </c>
      <c r="U26" s="213">
        <f t="shared" si="0"/>
        <v>113.25882352941177</v>
      </c>
      <c r="V26" s="213">
        <f t="shared" si="1"/>
        <v>10.461972034582883</v>
      </c>
      <c r="W26" s="42" t="e">
        <f>AVERAGE(#REF!)</f>
        <v>#REF!</v>
      </c>
      <c r="X26" s="42" t="e">
        <f>STDEV(#REF!)/W26*100</f>
        <v>#REF!</v>
      </c>
    </row>
    <row r="27" spans="1:24" ht="15.75" customHeight="1">
      <c r="A27" s="19" t="s">
        <v>72</v>
      </c>
      <c r="B27" s="13" t="s">
        <v>21</v>
      </c>
      <c r="C27" s="183">
        <v>95</v>
      </c>
      <c r="D27" s="180">
        <v>94.7</v>
      </c>
      <c r="E27" s="183">
        <v>114.3</v>
      </c>
      <c r="F27" s="216"/>
      <c r="G27" s="183">
        <v>114.6</v>
      </c>
      <c r="H27" s="183">
        <v>121.7</v>
      </c>
      <c r="I27" s="183">
        <v>99.2</v>
      </c>
      <c r="J27" s="183">
        <v>116.9</v>
      </c>
      <c r="K27" s="42">
        <v>137.5</v>
      </c>
      <c r="L27" s="42">
        <v>112.2</v>
      </c>
      <c r="M27" s="42">
        <v>142.8</v>
      </c>
      <c r="N27" s="183">
        <v>105.4</v>
      </c>
      <c r="O27" s="183">
        <v>116.8</v>
      </c>
      <c r="P27" s="183">
        <v>148.7</v>
      </c>
      <c r="Q27" s="183">
        <v>158</v>
      </c>
      <c r="R27" s="183">
        <v>98.6</v>
      </c>
      <c r="S27" s="183">
        <v>103.9</v>
      </c>
      <c r="T27" s="185">
        <v>123.7</v>
      </c>
      <c r="U27" s="213">
        <f t="shared" si="0"/>
        <v>117.88235294117648</v>
      </c>
      <c r="V27" s="213">
        <f t="shared" si="1"/>
        <v>16.157514147764243</v>
      </c>
      <c r="W27" s="42" t="e">
        <f>AVERAGE(#REF!)</f>
        <v>#REF!</v>
      </c>
      <c r="X27" s="42" t="e">
        <f>STDEV(#REF!)/W27*100</f>
        <v>#REF!</v>
      </c>
    </row>
    <row r="28" spans="1:24" ht="15.75" customHeight="1">
      <c r="A28" s="93" t="s">
        <v>91</v>
      </c>
      <c r="B28" s="94" t="s">
        <v>38</v>
      </c>
      <c r="C28" s="185">
        <v>97.9</v>
      </c>
      <c r="D28" s="180">
        <v>78.2</v>
      </c>
      <c r="E28" s="185">
        <v>126.9</v>
      </c>
      <c r="F28" s="214"/>
      <c r="G28" s="185">
        <v>122.2</v>
      </c>
      <c r="H28" s="185">
        <v>99.9</v>
      </c>
      <c r="I28" s="185">
        <v>143.9</v>
      </c>
      <c r="J28" s="185">
        <v>137.7</v>
      </c>
      <c r="K28" s="42">
        <v>101.2</v>
      </c>
      <c r="L28" s="42">
        <v>101.4</v>
      </c>
      <c r="M28" s="42">
        <v>115.2</v>
      </c>
      <c r="N28" s="185">
        <v>106.2</v>
      </c>
      <c r="O28" s="188">
        <v>109.9</v>
      </c>
      <c r="P28" s="188">
        <v>102.2</v>
      </c>
      <c r="Q28" s="185">
        <v>107.3</v>
      </c>
      <c r="R28" s="185">
        <v>137.5</v>
      </c>
      <c r="S28" s="185">
        <v>99.8</v>
      </c>
      <c r="T28" s="185">
        <v>109.2</v>
      </c>
      <c r="U28" s="213">
        <f t="shared" si="0"/>
        <v>111.56470588235295</v>
      </c>
      <c r="V28" s="213">
        <f t="shared" si="1"/>
        <v>15.347691762923631</v>
      </c>
      <c r="W28" s="42" t="e">
        <f>AVERAGE(#REF!)</f>
        <v>#REF!</v>
      </c>
      <c r="X28" s="42" t="e">
        <f>STDEV(#REF!)/W28*100</f>
        <v>#REF!</v>
      </c>
    </row>
    <row r="29" spans="1:24" ht="15.75" customHeight="1">
      <c r="A29" s="19" t="s">
        <v>92</v>
      </c>
      <c r="B29" s="13" t="s">
        <v>22</v>
      </c>
      <c r="C29" s="183">
        <v>137.2</v>
      </c>
      <c r="D29" s="180">
        <v>122.5</v>
      </c>
      <c r="E29" s="181">
        <v>165.5</v>
      </c>
      <c r="F29" s="217"/>
      <c r="G29" s="183">
        <v>136.1</v>
      </c>
      <c r="H29" s="181">
        <v>95</v>
      </c>
      <c r="I29" s="181">
        <v>75.5</v>
      </c>
      <c r="J29" s="181">
        <v>179.9</v>
      </c>
      <c r="K29" s="42">
        <v>103</v>
      </c>
      <c r="L29" s="42">
        <v>78.2</v>
      </c>
      <c r="M29" s="42">
        <v>79.5</v>
      </c>
      <c r="N29" s="181">
        <v>85</v>
      </c>
      <c r="O29" s="183">
        <v>73.8</v>
      </c>
      <c r="P29" s="183">
        <v>74.8</v>
      </c>
      <c r="Q29" s="181">
        <v>97.7</v>
      </c>
      <c r="R29" s="183">
        <v>80.8</v>
      </c>
      <c r="S29" s="181">
        <v>73</v>
      </c>
      <c r="T29" s="181">
        <v>93.8</v>
      </c>
      <c r="U29" s="213">
        <f t="shared" si="0"/>
        <v>103.01764705882351</v>
      </c>
      <c r="V29" s="213">
        <f t="shared" si="1"/>
        <v>32.495460946540426</v>
      </c>
      <c r="W29" s="42" t="e">
        <f>AVERAGE(#REF!)</f>
        <v>#REF!</v>
      </c>
      <c r="X29" s="42" t="e">
        <f>STDEV(#REF!)/W29*100</f>
        <v>#REF!</v>
      </c>
    </row>
    <row r="30" spans="1:24" ht="15.75" customHeight="1">
      <c r="A30" s="19" t="s">
        <v>93</v>
      </c>
      <c r="B30" s="13" t="s">
        <v>30</v>
      </c>
      <c r="C30" s="181">
        <v>97.8</v>
      </c>
      <c r="D30" s="180">
        <v>96</v>
      </c>
      <c r="E30" s="185">
        <v>86.8</v>
      </c>
      <c r="F30" s="214"/>
      <c r="G30" s="181">
        <v>99.3</v>
      </c>
      <c r="H30" s="185">
        <v>112.3</v>
      </c>
      <c r="I30" s="185">
        <v>120.5</v>
      </c>
      <c r="J30" s="185">
        <v>104.9</v>
      </c>
      <c r="K30" s="42">
        <v>91.4</v>
      </c>
      <c r="L30" s="42">
        <v>91.9</v>
      </c>
      <c r="M30" s="42">
        <v>102.5</v>
      </c>
      <c r="N30" s="185">
        <v>108</v>
      </c>
      <c r="O30" s="185">
        <v>106.9</v>
      </c>
      <c r="P30" s="185">
        <v>90.3</v>
      </c>
      <c r="Q30" s="185">
        <v>113.6</v>
      </c>
      <c r="R30" s="181">
        <v>95.8</v>
      </c>
      <c r="S30" s="185">
        <v>108.9</v>
      </c>
      <c r="T30" s="185">
        <v>103.8</v>
      </c>
      <c r="U30" s="213">
        <f t="shared" si="0"/>
        <v>101.80588235294118</v>
      </c>
      <c r="V30" s="213">
        <f t="shared" si="1"/>
        <v>9.133742797564196</v>
      </c>
      <c r="W30" s="42" t="e">
        <f>AVERAGE(#REF!)</f>
        <v>#REF!</v>
      </c>
      <c r="X30" s="42" t="e">
        <f>STDEV(#REF!)/W30*100</f>
        <v>#REF!</v>
      </c>
    </row>
    <row r="31" spans="1:24" ht="15.75" customHeight="1">
      <c r="A31" s="95" t="s">
        <v>9</v>
      </c>
      <c r="B31" s="96" t="s">
        <v>31</v>
      </c>
      <c r="C31" s="188">
        <v>90.9</v>
      </c>
      <c r="D31" s="180">
        <v>90.5</v>
      </c>
      <c r="E31" s="188">
        <v>96.9</v>
      </c>
      <c r="F31" s="215"/>
      <c r="G31" s="188">
        <v>100.7</v>
      </c>
      <c r="H31" s="188">
        <v>95.4</v>
      </c>
      <c r="I31" s="188">
        <v>100.9</v>
      </c>
      <c r="J31" s="188">
        <v>99.6</v>
      </c>
      <c r="K31" s="42">
        <v>95.2</v>
      </c>
      <c r="L31" s="42">
        <v>97</v>
      </c>
      <c r="M31" s="42">
        <v>97.8</v>
      </c>
      <c r="N31" s="188">
        <v>102.7</v>
      </c>
      <c r="O31" s="183">
        <v>106.5</v>
      </c>
      <c r="P31" s="183">
        <v>91.7</v>
      </c>
      <c r="Q31" s="188">
        <v>96.5</v>
      </c>
      <c r="R31" s="188">
        <v>105.6</v>
      </c>
      <c r="S31" s="188">
        <v>103.4</v>
      </c>
      <c r="T31" s="183">
        <v>103.3</v>
      </c>
      <c r="U31" s="213">
        <f t="shared" si="0"/>
        <v>98.50588235294117</v>
      </c>
      <c r="V31" s="213">
        <f t="shared" si="1"/>
        <v>5.003689721851488</v>
      </c>
      <c r="W31" s="42" t="e">
        <f>AVERAGE(#REF!)</f>
        <v>#REF!</v>
      </c>
      <c r="X31" s="42" t="e">
        <f>STDEV(#REF!)/W31*100</f>
        <v>#REF!</v>
      </c>
    </row>
    <row r="32" spans="1:24" ht="15.75" customHeight="1">
      <c r="A32" s="19" t="s">
        <v>73</v>
      </c>
      <c r="B32" s="13" t="s">
        <v>32</v>
      </c>
      <c r="C32" s="183">
        <v>87.6</v>
      </c>
      <c r="D32" s="180">
        <v>78.7</v>
      </c>
      <c r="E32" s="185">
        <v>101.5</v>
      </c>
      <c r="F32" s="214"/>
      <c r="G32" s="183">
        <v>88.1</v>
      </c>
      <c r="H32" s="185">
        <v>96</v>
      </c>
      <c r="I32" s="185">
        <v>102.6</v>
      </c>
      <c r="J32" s="185">
        <v>96.4</v>
      </c>
      <c r="K32" s="42">
        <v>90</v>
      </c>
      <c r="L32" s="42">
        <v>95.1</v>
      </c>
      <c r="M32" s="42">
        <v>95.9</v>
      </c>
      <c r="N32" s="185">
        <v>101.2</v>
      </c>
      <c r="O32" s="181">
        <v>107.2</v>
      </c>
      <c r="P32" s="181">
        <v>83.6</v>
      </c>
      <c r="Q32" s="185">
        <v>90.2</v>
      </c>
      <c r="R32" s="183">
        <v>96.7</v>
      </c>
      <c r="S32" s="185">
        <v>90.2</v>
      </c>
      <c r="T32" s="185">
        <v>89.3</v>
      </c>
      <c r="U32" s="213">
        <f t="shared" si="0"/>
        <v>93.54705882352941</v>
      </c>
      <c r="V32" s="213">
        <f t="shared" si="1"/>
        <v>7.835628283302562</v>
      </c>
      <c r="W32" s="42" t="e">
        <f>AVERAGE(#REF!)</f>
        <v>#REF!</v>
      </c>
      <c r="X32" s="42" t="e">
        <f>STDEV(#REF!)/W32*100</f>
        <v>#REF!</v>
      </c>
    </row>
    <row r="33" spans="1:24" ht="15.75" customHeight="1">
      <c r="A33" s="93" t="s">
        <v>74</v>
      </c>
      <c r="B33" s="218" t="s">
        <v>23</v>
      </c>
      <c r="C33" s="183">
        <v>93.8</v>
      </c>
      <c r="D33" s="180">
        <v>100.4</v>
      </c>
      <c r="E33" s="185">
        <v>93.3</v>
      </c>
      <c r="F33" s="214"/>
      <c r="G33" s="183">
        <v>108.9</v>
      </c>
      <c r="H33" s="185">
        <v>95</v>
      </c>
      <c r="I33" s="185">
        <v>99.9</v>
      </c>
      <c r="J33" s="185">
        <v>101.2</v>
      </c>
      <c r="K33" s="42">
        <v>98.8</v>
      </c>
      <c r="L33" s="42">
        <v>98.4</v>
      </c>
      <c r="M33" s="42">
        <v>99</v>
      </c>
      <c r="N33" s="185">
        <v>103.5</v>
      </c>
      <c r="O33" s="188">
        <v>105.9</v>
      </c>
      <c r="P33" s="188">
        <v>95.7</v>
      </c>
      <c r="Q33" s="185">
        <v>100.4</v>
      </c>
      <c r="R33" s="183">
        <v>109.9</v>
      </c>
      <c r="S33" s="185">
        <v>109.8</v>
      </c>
      <c r="T33" s="185">
        <v>109.3</v>
      </c>
      <c r="U33" s="213">
        <f t="shared" si="0"/>
        <v>101.36470588235295</v>
      </c>
      <c r="V33" s="213">
        <f t="shared" si="1"/>
        <v>5.56289272103039</v>
      </c>
      <c r="W33" s="42" t="e">
        <f>AVERAGE(#REF!)</f>
        <v>#REF!</v>
      </c>
      <c r="X33" s="42" t="e">
        <f>STDEV(#REF!)/W33*100</f>
        <v>#REF!</v>
      </c>
    </row>
    <row r="34" spans="1:24" ht="15.75" customHeight="1">
      <c r="A34" s="95" t="s">
        <v>10</v>
      </c>
      <c r="B34" s="96" t="s">
        <v>1</v>
      </c>
      <c r="C34" s="42">
        <v>110.1</v>
      </c>
      <c r="D34" s="180">
        <v>112.8</v>
      </c>
      <c r="E34" s="42">
        <v>138.1</v>
      </c>
      <c r="F34" s="212"/>
      <c r="G34" s="42">
        <v>123.3</v>
      </c>
      <c r="H34" s="42">
        <v>164.1</v>
      </c>
      <c r="I34" s="42">
        <v>125.5</v>
      </c>
      <c r="J34" s="42">
        <v>114.4</v>
      </c>
      <c r="K34" s="42">
        <v>109.4</v>
      </c>
      <c r="L34" s="42">
        <v>121.7</v>
      </c>
      <c r="M34" s="42">
        <v>136.7</v>
      </c>
      <c r="N34" s="42">
        <v>130.5</v>
      </c>
      <c r="O34" s="183">
        <v>111.6</v>
      </c>
      <c r="P34" s="183">
        <v>120</v>
      </c>
      <c r="Q34" s="42">
        <v>128.5</v>
      </c>
      <c r="R34" s="42">
        <v>116.7</v>
      </c>
      <c r="S34" s="42">
        <v>114.7</v>
      </c>
      <c r="T34" s="181">
        <v>112.7</v>
      </c>
      <c r="U34" s="213">
        <f t="shared" si="0"/>
        <v>122.98823529411763</v>
      </c>
      <c r="V34" s="213">
        <f t="shared" si="1"/>
        <v>11.285572335678546</v>
      </c>
      <c r="W34" s="42" t="e">
        <f>AVERAGE(#REF!)</f>
        <v>#REF!</v>
      </c>
      <c r="X34" s="42" t="e">
        <f>STDEV(#REF!)/W34*100</f>
        <v>#REF!</v>
      </c>
    </row>
    <row r="35" spans="1:24" ht="15.75" customHeight="1">
      <c r="A35" s="95" t="s">
        <v>11</v>
      </c>
      <c r="B35" s="96" t="s">
        <v>43</v>
      </c>
      <c r="C35" s="42">
        <v>90.5</v>
      </c>
      <c r="D35" s="180">
        <v>94.2</v>
      </c>
      <c r="E35" s="42">
        <v>96.1</v>
      </c>
      <c r="F35" s="212"/>
      <c r="G35" s="42">
        <v>107.8</v>
      </c>
      <c r="H35" s="42">
        <v>89.7</v>
      </c>
      <c r="I35" s="42">
        <v>98.4</v>
      </c>
      <c r="J35" s="42">
        <v>99.3</v>
      </c>
      <c r="K35" s="42">
        <v>95.3</v>
      </c>
      <c r="L35" s="42">
        <v>103.8</v>
      </c>
      <c r="M35" s="42">
        <v>88.9</v>
      </c>
      <c r="N35" s="42">
        <v>94.6</v>
      </c>
      <c r="O35" s="183">
        <v>92.7</v>
      </c>
      <c r="P35" s="183">
        <v>102.7</v>
      </c>
      <c r="Q35" s="42">
        <v>90.4</v>
      </c>
      <c r="R35" s="42">
        <v>94</v>
      </c>
      <c r="S35" s="42">
        <v>92.3</v>
      </c>
      <c r="T35" s="181">
        <v>96.4</v>
      </c>
      <c r="U35" s="213">
        <f t="shared" si="0"/>
        <v>95.71176470588235</v>
      </c>
      <c r="V35" s="213">
        <f t="shared" si="1"/>
        <v>5.518438091061862</v>
      </c>
      <c r="W35" s="42" t="e">
        <f>AVERAGE(#REF!)</f>
        <v>#REF!</v>
      </c>
      <c r="X35" s="42" t="e">
        <f>STDEV(#REF!)/W35*100</f>
        <v>#REF!</v>
      </c>
    </row>
    <row r="36" spans="1:24" ht="15.75" customHeight="1">
      <c r="A36" s="27" t="s">
        <v>12</v>
      </c>
      <c r="B36" s="26" t="s">
        <v>2</v>
      </c>
      <c r="C36" s="42">
        <v>107.1</v>
      </c>
      <c r="D36" s="180">
        <v>108.3</v>
      </c>
      <c r="E36" s="42">
        <v>115</v>
      </c>
      <c r="F36" s="212"/>
      <c r="G36" s="42">
        <v>110.7</v>
      </c>
      <c r="H36" s="42">
        <v>110</v>
      </c>
      <c r="I36" s="42">
        <v>117.5</v>
      </c>
      <c r="J36" s="42">
        <v>113.1</v>
      </c>
      <c r="K36" s="42">
        <v>94.7</v>
      </c>
      <c r="L36" s="42">
        <v>110.9</v>
      </c>
      <c r="M36" s="42">
        <v>111.4</v>
      </c>
      <c r="N36" s="42">
        <v>118.4</v>
      </c>
      <c r="O36" s="42">
        <v>110.3</v>
      </c>
      <c r="P36" s="42">
        <v>108</v>
      </c>
      <c r="Q36" s="42">
        <v>109.8</v>
      </c>
      <c r="R36" s="42">
        <v>101.7</v>
      </c>
      <c r="S36" s="42">
        <v>126</v>
      </c>
      <c r="T36" s="181">
        <v>130.1</v>
      </c>
      <c r="U36" s="213">
        <f t="shared" si="0"/>
        <v>111.94117647058823</v>
      </c>
      <c r="V36" s="213">
        <f t="shared" si="1"/>
        <v>7.3361660139988185</v>
      </c>
      <c r="W36" s="42" t="e">
        <f>AVERAGE(#REF!)</f>
        <v>#REF!</v>
      </c>
      <c r="X36" s="42" t="e">
        <f>STDEV(#REF!)/W36*100</f>
        <v>#REF!</v>
      </c>
    </row>
    <row r="37" spans="1:24" ht="15.75" customHeight="1">
      <c r="A37" s="25" t="s">
        <v>13</v>
      </c>
      <c r="B37" s="26" t="s">
        <v>24</v>
      </c>
      <c r="C37" s="42">
        <v>80.5</v>
      </c>
      <c r="D37" s="180">
        <v>82.2</v>
      </c>
      <c r="E37" s="42">
        <v>76.4</v>
      </c>
      <c r="F37" s="212"/>
      <c r="G37" s="42">
        <v>91.2</v>
      </c>
      <c r="H37" s="42">
        <v>70.1</v>
      </c>
      <c r="I37" s="42">
        <v>88.2</v>
      </c>
      <c r="J37" s="42">
        <v>86.6</v>
      </c>
      <c r="K37" s="42">
        <v>83.6</v>
      </c>
      <c r="L37" s="42">
        <v>75.9</v>
      </c>
      <c r="M37" s="42">
        <v>77.2</v>
      </c>
      <c r="N37" s="42">
        <v>84.3</v>
      </c>
      <c r="O37" s="42">
        <v>81.7</v>
      </c>
      <c r="P37" s="42">
        <v>77.9</v>
      </c>
      <c r="Q37" s="42">
        <v>82.1</v>
      </c>
      <c r="R37" s="42">
        <v>98</v>
      </c>
      <c r="S37" s="42">
        <v>103.3</v>
      </c>
      <c r="T37" s="181">
        <v>82.5</v>
      </c>
      <c r="U37" s="213">
        <f t="shared" si="0"/>
        <v>83.62941176470588</v>
      </c>
      <c r="V37" s="213">
        <f t="shared" si="1"/>
        <v>9.775384660699833</v>
      </c>
      <c r="W37" s="42" t="e">
        <f>AVERAGE(#REF!)</f>
        <v>#REF!</v>
      </c>
      <c r="X37" s="42" t="e">
        <f>STDEV(#REF!)/W37*100</f>
        <v>#REF!</v>
      </c>
    </row>
    <row r="38" spans="1:24" ht="15.75" customHeight="1">
      <c r="A38" s="25" t="s">
        <v>44</v>
      </c>
      <c r="B38" s="26" t="s">
        <v>3</v>
      </c>
      <c r="C38" s="42">
        <v>99.3</v>
      </c>
      <c r="D38" s="180">
        <v>94.8</v>
      </c>
      <c r="E38" s="42">
        <v>74</v>
      </c>
      <c r="F38" s="212"/>
      <c r="G38" s="42">
        <v>142.1</v>
      </c>
      <c r="H38" s="42">
        <v>108.3</v>
      </c>
      <c r="I38" s="42">
        <v>130.3</v>
      </c>
      <c r="J38" s="42">
        <v>162.6</v>
      </c>
      <c r="K38" s="42">
        <v>125</v>
      </c>
      <c r="L38" s="42">
        <v>92.4</v>
      </c>
      <c r="M38" s="42">
        <v>127.9</v>
      </c>
      <c r="N38" s="42">
        <v>104.7</v>
      </c>
      <c r="O38" s="42">
        <v>128</v>
      </c>
      <c r="P38" s="42">
        <v>144.1</v>
      </c>
      <c r="Q38" s="42">
        <v>159</v>
      </c>
      <c r="R38" s="42">
        <v>122.6</v>
      </c>
      <c r="S38" s="42">
        <v>97.7</v>
      </c>
      <c r="T38" s="181">
        <v>142</v>
      </c>
      <c r="U38" s="213">
        <f t="shared" si="0"/>
        <v>120.87058823529412</v>
      </c>
      <c r="V38" s="213">
        <f t="shared" si="1"/>
        <v>20.63141736536345</v>
      </c>
      <c r="W38" s="42" t="e">
        <f>AVERAGE(#REF!)</f>
        <v>#REF!</v>
      </c>
      <c r="X38" s="42" t="e">
        <f>STDEV(#REF!)/W38*100</f>
        <v>#REF!</v>
      </c>
    </row>
    <row r="39" spans="1:24" ht="15.75" customHeight="1">
      <c r="A39" s="25" t="s">
        <v>45</v>
      </c>
      <c r="B39" s="26" t="s">
        <v>33</v>
      </c>
      <c r="C39" s="42">
        <v>95</v>
      </c>
      <c r="D39" s="180">
        <v>95.9</v>
      </c>
      <c r="E39" s="42">
        <v>71.4</v>
      </c>
      <c r="F39" s="212"/>
      <c r="G39" s="42">
        <v>123.9</v>
      </c>
      <c r="H39" s="42">
        <v>145.9</v>
      </c>
      <c r="I39" s="42">
        <v>112.7</v>
      </c>
      <c r="J39" s="42">
        <v>128.6</v>
      </c>
      <c r="K39" s="42">
        <v>95.6</v>
      </c>
      <c r="L39" s="42">
        <v>132.5</v>
      </c>
      <c r="M39" s="42">
        <v>113.7</v>
      </c>
      <c r="N39" s="42">
        <v>126.5</v>
      </c>
      <c r="O39" s="42">
        <v>122.8</v>
      </c>
      <c r="P39" s="42">
        <v>119.8</v>
      </c>
      <c r="Q39" s="42">
        <v>101.9</v>
      </c>
      <c r="R39" s="42">
        <v>104.7</v>
      </c>
      <c r="S39" s="42">
        <v>98</v>
      </c>
      <c r="T39" s="181">
        <v>98.5</v>
      </c>
      <c r="U39" s="213">
        <f t="shared" si="0"/>
        <v>111.02352941176471</v>
      </c>
      <c r="V39" s="213">
        <f t="shared" si="1"/>
        <v>16.48663826936839</v>
      </c>
      <c r="W39" s="42" t="e">
        <f>AVERAGE(#REF!)</f>
        <v>#REF!</v>
      </c>
      <c r="X39" s="42" t="e">
        <f>STDEV(#REF!)/W39*100</f>
        <v>#REF!</v>
      </c>
    </row>
    <row r="40" spans="1:24" ht="15.75" customHeight="1">
      <c r="A40" s="27" t="s">
        <v>46</v>
      </c>
      <c r="B40" s="26" t="s">
        <v>54</v>
      </c>
      <c r="C40" s="42">
        <v>97.2</v>
      </c>
      <c r="D40" s="180">
        <v>94.2</v>
      </c>
      <c r="E40" s="42">
        <v>96.4</v>
      </c>
      <c r="F40" s="212"/>
      <c r="G40" s="42">
        <v>100.2</v>
      </c>
      <c r="H40" s="42">
        <v>107</v>
      </c>
      <c r="I40" s="42">
        <v>115.4</v>
      </c>
      <c r="J40" s="42">
        <v>115.7</v>
      </c>
      <c r="K40" s="42">
        <v>93.2</v>
      </c>
      <c r="L40" s="42">
        <v>100</v>
      </c>
      <c r="M40" s="42">
        <v>104.9</v>
      </c>
      <c r="N40" s="42">
        <v>104</v>
      </c>
      <c r="O40" s="42">
        <v>116.1</v>
      </c>
      <c r="P40" s="42">
        <v>107.8</v>
      </c>
      <c r="Q40" s="42">
        <v>115.5</v>
      </c>
      <c r="R40" s="42">
        <v>105.3</v>
      </c>
      <c r="S40" s="42">
        <v>101.2</v>
      </c>
      <c r="T40" s="181">
        <v>120.4</v>
      </c>
      <c r="U40" s="213">
        <f t="shared" si="0"/>
        <v>105.55882352941177</v>
      </c>
      <c r="V40" s="213">
        <f t="shared" si="1"/>
        <v>8.045626786178946</v>
      </c>
      <c r="W40" s="42" t="e">
        <f>AVERAGE(#REF!)</f>
        <v>#REF!</v>
      </c>
      <c r="X40" s="42" t="e">
        <f>STDEV(#REF!)/W40*100</f>
        <v>#REF!</v>
      </c>
    </row>
    <row r="41" spans="1:24" ht="15.75" customHeight="1">
      <c r="A41" s="27" t="s">
        <v>49</v>
      </c>
      <c r="B41" s="26" t="s">
        <v>25</v>
      </c>
      <c r="C41" s="42">
        <v>93.9</v>
      </c>
      <c r="D41" s="42">
        <v>93.8</v>
      </c>
      <c r="E41" s="42">
        <v>99.4</v>
      </c>
      <c r="F41" s="212"/>
      <c r="G41" s="42">
        <v>104.8</v>
      </c>
      <c r="H41" s="42">
        <v>103.4</v>
      </c>
      <c r="I41" s="42">
        <v>102.2</v>
      </c>
      <c r="J41" s="42">
        <v>112.5</v>
      </c>
      <c r="K41" s="42">
        <v>99.6</v>
      </c>
      <c r="L41" s="42">
        <v>103.3</v>
      </c>
      <c r="M41" s="42">
        <v>108.4</v>
      </c>
      <c r="N41" s="42">
        <v>103.1</v>
      </c>
      <c r="O41" s="42">
        <v>106.4</v>
      </c>
      <c r="P41" s="42">
        <v>104.6</v>
      </c>
      <c r="Q41" s="42">
        <v>109.3</v>
      </c>
      <c r="R41" s="42">
        <v>101.3</v>
      </c>
      <c r="S41" s="42">
        <v>99.3</v>
      </c>
      <c r="T41" s="181">
        <v>104.3</v>
      </c>
      <c r="U41" s="213">
        <f t="shared" si="0"/>
        <v>102.91764705882352</v>
      </c>
      <c r="V41" s="213">
        <f t="shared" si="1"/>
        <v>4.78164624162284</v>
      </c>
      <c r="W41" s="42" t="e">
        <f>AVERAGE(#REF!)</f>
        <v>#REF!</v>
      </c>
      <c r="X41" s="42" t="e">
        <f>STDEV(#REF!)/W41*100</f>
        <v>#REF!</v>
      </c>
    </row>
    <row r="42" spans="1:24" ht="18.75" customHeight="1">
      <c r="A42" s="219" t="s">
        <v>156</v>
      </c>
      <c r="B42" s="219"/>
      <c r="C42" s="219"/>
      <c r="D42" s="219"/>
      <c r="E42" s="219"/>
      <c r="F42" s="219"/>
      <c r="G42" s="219"/>
      <c r="H42" s="219"/>
      <c r="I42" s="219"/>
      <c r="J42" s="219"/>
      <c r="K42" s="220"/>
      <c r="L42" s="221"/>
      <c r="M42" s="221"/>
      <c r="N42" s="221"/>
      <c r="O42" s="221"/>
      <c r="P42" s="221"/>
      <c r="Q42" s="221"/>
      <c r="R42" s="221"/>
      <c r="S42" s="221"/>
      <c r="T42" s="221"/>
      <c r="U42" s="222"/>
      <c r="V42" s="223"/>
      <c r="W42" s="42" t="e">
        <f>AVERAGE(#REF!)</f>
        <v>#REF!</v>
      </c>
      <c r="X42" s="42" t="e">
        <f>STDEV(#REF!)/W42*100</f>
        <v>#REF!</v>
      </c>
    </row>
    <row r="43" spans="21:22" ht="18.75" customHeight="1">
      <c r="U43" s="225"/>
      <c r="V43" s="225"/>
    </row>
    <row r="44" spans="21:22" ht="18.75" customHeight="1">
      <c r="U44" s="221"/>
      <c r="V44" s="221"/>
    </row>
  </sheetData>
  <sheetProtection/>
  <mergeCells count="6">
    <mergeCell ref="G1:M1"/>
    <mergeCell ref="I3:K3"/>
    <mergeCell ref="A4:A5"/>
    <mergeCell ref="B4:B5"/>
    <mergeCell ref="C4:T4"/>
    <mergeCell ref="A42:J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Suzan Knan</cp:lastModifiedBy>
  <cp:lastPrinted>2015-12-16T08:19:39Z</cp:lastPrinted>
  <dcterms:created xsi:type="dcterms:W3CDTF">2007-07-22T16:14:21Z</dcterms:created>
  <dcterms:modified xsi:type="dcterms:W3CDTF">2019-01-02T09:00:24Z</dcterms:modified>
  <cp:category/>
  <cp:version/>
  <cp:contentType/>
  <cp:contentStatus/>
</cp:coreProperties>
</file>