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595" activeTab="0"/>
  </bookViews>
  <sheets>
    <sheet name="وزارات 1 (2)" sheetId="1" r:id="rId1"/>
    <sheet name=" منجزة وغير منجزة" sheetId="2" r:id="rId2"/>
    <sheet name="نوع البناء" sheetId="3" r:id="rId3"/>
    <sheet name="نوع الانشاء" sheetId="4" r:id="rId4"/>
    <sheet name="اضافة" sheetId="5" r:id="rId5"/>
    <sheet name="جدول كميات" sheetId="6" r:id="rId6"/>
    <sheet name="طابوق" sheetId="7" r:id="rId7"/>
    <sheet name="رمل" sheetId="8" r:id="rId8"/>
    <sheet name="حجر جص سمنت حص" sheetId="9" r:id="rId9"/>
    <sheet name="كاشي" sheetId="10" r:id="rId10"/>
    <sheet name="شبابيك" sheetId="11" r:id="rId11"/>
    <sheet name="حديد" sheetId="12" r:id="rId12"/>
    <sheet name="ابواب" sheetId="13" r:id="rId13"/>
    <sheet name="تاسيسات كهربائية" sheetId="14" r:id="rId14"/>
    <sheet name="تأسيسات صحية" sheetId="15" r:id="rId15"/>
    <sheet name="اصباغ" sheetId="16" r:id="rId16"/>
    <sheet name="مواد انشائية اخرى" sheetId="17" r:id="rId17"/>
    <sheet name="معدل العملين حسب الاختصاص والمح" sheetId="18" r:id="rId18"/>
    <sheet name="عدد العاملين" sheetId="19" r:id="rId19"/>
    <sheet name="المزايا" sheetId="20" r:id="rId20"/>
    <sheet name="الكلفة الكلية" sheetId="21" r:id="rId21"/>
    <sheet name="مستلزمات خدمية" sheetId="22" r:id="rId22"/>
    <sheet name="مستلزمات سلعية" sheetId="23" r:id="rId23"/>
    <sheet name="مصاريف اخرى" sheetId="24" r:id="rId24"/>
    <sheet name="منجز وغير منجز" sheetId="25" r:id="rId25"/>
    <sheet name="Sheet1" sheetId="26" r:id="rId26"/>
  </sheets>
  <definedNames>
    <definedName name="_xlnm.Print_Area" localSheetId="16">'مواد انشائية اخرى'!$B$1:$M$163</definedName>
  </definedNames>
  <calcPr fullCalcOnLoad="1"/>
</workbook>
</file>

<file path=xl/sharedStrings.xml><?xml version="1.0" encoding="utf-8"?>
<sst xmlns="http://schemas.openxmlformats.org/spreadsheetml/2006/main" count="1472" uniqueCount="440">
  <si>
    <t>اسم الوزارة</t>
  </si>
  <si>
    <t>بناء</t>
  </si>
  <si>
    <t>انشاءات</t>
  </si>
  <si>
    <t>المجموع</t>
  </si>
  <si>
    <t>العدد</t>
  </si>
  <si>
    <t>الكلفة</t>
  </si>
  <si>
    <t xml:space="preserve">وزارة النفط </t>
  </si>
  <si>
    <t>النقل والمواصلات</t>
  </si>
  <si>
    <t>مساجد وابنية دينية</t>
  </si>
  <si>
    <t>ابنية خدمية اخرى</t>
  </si>
  <si>
    <t>المحافظة</t>
  </si>
  <si>
    <t>عوائد المقاولين</t>
  </si>
  <si>
    <t>مجموع قيمة المواد الانشائية</t>
  </si>
  <si>
    <t>نوع الانتاج</t>
  </si>
  <si>
    <t>الوحده القياسية</t>
  </si>
  <si>
    <t>البناء بالطابوق</t>
  </si>
  <si>
    <t>البناء بالثرمستون</t>
  </si>
  <si>
    <t>البناء بالبلوك</t>
  </si>
  <si>
    <t>صب كونكريت عادي</t>
  </si>
  <si>
    <t>صب كونكريت مسلح</t>
  </si>
  <si>
    <t>بياض بالجص</t>
  </si>
  <si>
    <t>طن</t>
  </si>
  <si>
    <t>صبغ</t>
  </si>
  <si>
    <t>م2</t>
  </si>
  <si>
    <t>رصف حجر</t>
  </si>
  <si>
    <t>مد انابيب</t>
  </si>
  <si>
    <t>م</t>
  </si>
  <si>
    <t>تسويات طرق ترابية</t>
  </si>
  <si>
    <t>الاملاء الترابي</t>
  </si>
  <si>
    <t>اكساء بالكونكريت الاسفلتي</t>
  </si>
  <si>
    <t>المادة : الطابوق</t>
  </si>
  <si>
    <t xml:space="preserve"> (المبلغ والعدد : الف دينار )</t>
  </si>
  <si>
    <t>المحافظــــــة</t>
  </si>
  <si>
    <t>المبلغ</t>
  </si>
  <si>
    <t>كركوك</t>
  </si>
  <si>
    <t>ديالى</t>
  </si>
  <si>
    <t>بغداد</t>
  </si>
  <si>
    <t>بابل</t>
  </si>
  <si>
    <t>كربلاء</t>
  </si>
  <si>
    <t>واسط</t>
  </si>
  <si>
    <t>ذي قار</t>
  </si>
  <si>
    <t>ميسان</t>
  </si>
  <si>
    <t>البصرة</t>
  </si>
  <si>
    <t xml:space="preserve"> (المبلغ : الف دينار )</t>
  </si>
  <si>
    <t>الف</t>
  </si>
  <si>
    <t>(المبلغ : الف دينار )</t>
  </si>
  <si>
    <t>المحافظــــــــة</t>
  </si>
  <si>
    <t>م3</t>
  </si>
  <si>
    <t>المادة : حجر</t>
  </si>
  <si>
    <t>م 3</t>
  </si>
  <si>
    <t>(المبلغ: الف دينار )</t>
  </si>
  <si>
    <t>اخرى</t>
  </si>
  <si>
    <t xml:space="preserve">المادة : كاشي </t>
  </si>
  <si>
    <t>(االمبلغ : الف دينار )</t>
  </si>
  <si>
    <t>المادة : شبابيك</t>
  </si>
  <si>
    <t xml:space="preserve"> (المبلغ: الف دينار )</t>
  </si>
  <si>
    <t>المحافظــة</t>
  </si>
  <si>
    <t xml:space="preserve">م </t>
  </si>
  <si>
    <t xml:space="preserve"> </t>
  </si>
  <si>
    <t>خشب جام</t>
  </si>
  <si>
    <t>خشب صاج</t>
  </si>
  <si>
    <t>المادة : تاسيسات صحية</t>
  </si>
  <si>
    <t>لتر</t>
  </si>
  <si>
    <t>المادة :مواد انشائية اخرى</t>
  </si>
  <si>
    <t>( المبلغ :الف دينار )</t>
  </si>
  <si>
    <t>عدد</t>
  </si>
  <si>
    <t>المادة : مواد انشائية اخرى</t>
  </si>
  <si>
    <t xml:space="preserve">( المبلغ : الف دينار ) </t>
  </si>
  <si>
    <t>عمال</t>
  </si>
  <si>
    <t>الاجور</t>
  </si>
  <si>
    <t>سواق ومشغلي المكائن والالات</t>
  </si>
  <si>
    <t>مشتغلون اخرون</t>
  </si>
  <si>
    <t>فنيون</t>
  </si>
  <si>
    <t>اداريون</t>
  </si>
  <si>
    <t>سواق سيارات</t>
  </si>
  <si>
    <t>ذكور</t>
  </si>
  <si>
    <t>اناث</t>
  </si>
  <si>
    <t>مهندسون</t>
  </si>
  <si>
    <t>سواق ومشغلين المكائن والالات</t>
  </si>
  <si>
    <t>الحراس والفراشون ومشتغلون اخرون</t>
  </si>
  <si>
    <t>الضمان الاجتماعي</t>
  </si>
  <si>
    <t>نقل العاملين</t>
  </si>
  <si>
    <t>السكن</t>
  </si>
  <si>
    <t>الطعام</t>
  </si>
  <si>
    <t>معالجات طبية وادوية</t>
  </si>
  <si>
    <t>مكافئات واكراميات وغيرها</t>
  </si>
  <si>
    <t>مجموع الصفحة</t>
  </si>
  <si>
    <t>المجموع الكلي</t>
  </si>
  <si>
    <t>المبلغ : الف دينار</t>
  </si>
  <si>
    <t>الاجور : الف دينار</t>
  </si>
  <si>
    <t>( المبلغ : الف دينار )</t>
  </si>
  <si>
    <t xml:space="preserve">المبلغ </t>
  </si>
  <si>
    <t>مجموع</t>
  </si>
  <si>
    <t>تطبيق بالكاشي</t>
  </si>
  <si>
    <t xml:space="preserve">النسبة المئوية </t>
  </si>
  <si>
    <t>التخصص</t>
  </si>
  <si>
    <t>قادسية</t>
  </si>
  <si>
    <t>نجف</t>
  </si>
  <si>
    <t>اكساء بالسبيس</t>
  </si>
  <si>
    <t>بياض بالاسمنت</t>
  </si>
  <si>
    <t>حجر ورمل وحصو سدود</t>
  </si>
  <si>
    <t>اضافة وترميم</t>
  </si>
  <si>
    <t>المجموع الكلي للتأسيسات الصحية</t>
  </si>
  <si>
    <t>الوقف السني</t>
  </si>
  <si>
    <t>الوقف الشيعي</t>
  </si>
  <si>
    <t>امانة بغداد</t>
  </si>
  <si>
    <t>وزارة الاتصالات</t>
  </si>
  <si>
    <t>وزارة الاعمار والاسكان</t>
  </si>
  <si>
    <t>وزارة البلديات والاشغال</t>
  </si>
  <si>
    <t>وزارة التربية</t>
  </si>
  <si>
    <t>وزارة التعليم العالي والبحث العلمي</t>
  </si>
  <si>
    <t>وزارة الثقافة</t>
  </si>
  <si>
    <t>وزارة الداخلية</t>
  </si>
  <si>
    <t>وزارة الزراعة</t>
  </si>
  <si>
    <t>وزارة الصحة</t>
  </si>
  <si>
    <t>وزارة الصناعة والمعادن</t>
  </si>
  <si>
    <t>وزارة الكهرباء</t>
  </si>
  <si>
    <t>وزارة الموارد المائية</t>
  </si>
  <si>
    <t>وزارة النقل</t>
  </si>
  <si>
    <t>وزارة الهجرة والمهجرين</t>
  </si>
  <si>
    <t>وزارة شؤون المحافظات</t>
  </si>
  <si>
    <t>وزارة المالية</t>
  </si>
  <si>
    <t>المبلغ : بالالف دينار</t>
  </si>
  <si>
    <t>اضافات</t>
  </si>
  <si>
    <t>ترميمات</t>
  </si>
  <si>
    <t>اكساء لضفاف الانهر</t>
  </si>
  <si>
    <t>اكساء وتسويات ترابية</t>
  </si>
  <si>
    <t>توزيع الكهرباء والمحولات</t>
  </si>
  <si>
    <t>مجموع الذكور</t>
  </si>
  <si>
    <t>مجموع الاناث</t>
  </si>
  <si>
    <t>الجنس</t>
  </si>
  <si>
    <t>مجموع قيمة الاجور والمزايا</t>
  </si>
  <si>
    <t>مجموع قيمة المصاريف</t>
  </si>
  <si>
    <t>حصة المشروع من اندثار الموجودات الثابتة</t>
  </si>
  <si>
    <t xml:space="preserve">مجموع الكلفة الكلية </t>
  </si>
  <si>
    <t>المبلغ:الف دينار</t>
  </si>
  <si>
    <t>مستلزمات خدمية</t>
  </si>
  <si>
    <t>مصاريف نقل</t>
  </si>
  <si>
    <t>ايجار مكائن</t>
  </si>
  <si>
    <t>فحوصات مختبرية</t>
  </si>
  <si>
    <t>تنظيف الموقع ونقل المخلفات</t>
  </si>
  <si>
    <t>خدمات ابحاث</t>
  </si>
  <si>
    <t>خدمات صيانة</t>
  </si>
  <si>
    <t>استئجار موجودات ثابتة</t>
  </si>
  <si>
    <t>مصاريف خدمية اخرى</t>
  </si>
  <si>
    <t>مستلزمات سلعية</t>
  </si>
  <si>
    <t>وقود وزيوت</t>
  </si>
  <si>
    <t>كهرباء وماء</t>
  </si>
  <si>
    <t>الادوات الاحتياطية</t>
  </si>
  <si>
    <t>مصاريف اخرى</t>
  </si>
  <si>
    <t>تعويضات وغرامات مدفوعة</t>
  </si>
  <si>
    <t>ضرائب ورسوم</t>
  </si>
  <si>
    <t>عوارض عمل</t>
  </si>
  <si>
    <t>مجموع قيمة المصاريف الكلي</t>
  </si>
  <si>
    <t>السلف المستلمة</t>
  </si>
  <si>
    <t>القروض المستلمة</t>
  </si>
  <si>
    <t xml:space="preserve"> العدد</t>
  </si>
  <si>
    <t>كلفة</t>
  </si>
  <si>
    <t>نوع البناء (43) التصانيف من (1-156)</t>
  </si>
  <si>
    <t>نوع البناء اوالانشاء</t>
  </si>
  <si>
    <t>تابع جدول (10)</t>
  </si>
  <si>
    <t xml:space="preserve">تابع جدول (10)  </t>
  </si>
  <si>
    <t>الهيئة الوطنية للاستثمار</t>
  </si>
  <si>
    <t>مؤسسة السجناء السياسيين</t>
  </si>
  <si>
    <t>الغاز والنفط والمناجم</t>
  </si>
  <si>
    <t>تربيع ارضيات</t>
  </si>
  <si>
    <t xml:space="preserve">            المادة : رمل</t>
  </si>
  <si>
    <t xml:space="preserve">         المادة : حصى</t>
  </si>
  <si>
    <t xml:space="preserve">          المادة : جص</t>
  </si>
  <si>
    <t xml:space="preserve">          المادة : سمنت </t>
  </si>
  <si>
    <t xml:space="preserve">المادة : كاشي       </t>
  </si>
  <si>
    <t>مشبــــــــــــــك</t>
  </si>
  <si>
    <t>شيــــــــــــــــش</t>
  </si>
  <si>
    <t>شيلمـــــــــــــان</t>
  </si>
  <si>
    <t>المـــــــــــادة : ابــــــــواب</t>
  </si>
  <si>
    <t>حـديــديـــــــــــة</t>
  </si>
  <si>
    <t>المنيــــــــوم</t>
  </si>
  <si>
    <t>بلاستـــك (pvc)</t>
  </si>
  <si>
    <t>انـــــابيـــب بــــوري</t>
  </si>
  <si>
    <t>انــــابيـــب اهيـــــن</t>
  </si>
  <si>
    <t>انــابيب حـــــــــديد</t>
  </si>
  <si>
    <t>انـــــــــابيب اسبست</t>
  </si>
  <si>
    <t>انـابيب بـــــــــلاستك</t>
  </si>
  <si>
    <t>مــــــــجمــوع الانابيــــب</t>
  </si>
  <si>
    <t>مشـــــــــطــفـــــة</t>
  </si>
  <si>
    <t>منهــــــــــــــــــــول</t>
  </si>
  <si>
    <t>خـزان مــاء حــديــد</t>
  </si>
  <si>
    <t>خــزان مــاء بـلاستك</t>
  </si>
  <si>
    <t>حـــنـفــيــــــــــــــــــــــة</t>
  </si>
  <si>
    <t>مــــــرحــــــــاض</t>
  </si>
  <si>
    <t>مــغــســـــــــــــــلة</t>
  </si>
  <si>
    <t>بـــــــــــــانـــيـــــــو</t>
  </si>
  <si>
    <t>اقفـــــــال انــــــابيب</t>
  </si>
  <si>
    <t>خـــــــــــــــــــــــلاط</t>
  </si>
  <si>
    <t>ســــــــنــــــــــــــــــك</t>
  </si>
  <si>
    <t>شــــــــــــــــــــــــــاور</t>
  </si>
  <si>
    <t>حــمــام كـــامـــــــل</t>
  </si>
  <si>
    <t xml:space="preserve">المــــادة : الاصبــــاغ </t>
  </si>
  <si>
    <t>مـــــــــائــيـــــــــــــة</t>
  </si>
  <si>
    <t>زيـــــتــيـــــــــــــــــــــة</t>
  </si>
  <si>
    <t>بــــــــلاســتيكيـــــة</t>
  </si>
  <si>
    <t>الــمــجــمـــــــــــــوع</t>
  </si>
  <si>
    <t>اخــــرى</t>
  </si>
  <si>
    <t>كغم</t>
  </si>
  <si>
    <t>مبلغ</t>
  </si>
  <si>
    <t>مـعـجـــون جـــــــــــــــام</t>
  </si>
  <si>
    <t>مــبـيــــــــــــــــــــدات</t>
  </si>
  <si>
    <t>لـــبـــــــــــــــــــــــــــــــــــاد</t>
  </si>
  <si>
    <t>سـقــوف ثـانـويــــــــــة</t>
  </si>
  <si>
    <t>سياج اعمدة كونكريتية</t>
  </si>
  <si>
    <t>سـيـاج حـديـــــد(prc)</t>
  </si>
  <si>
    <t>شـبـابـيـك الــدكتــــــات</t>
  </si>
  <si>
    <t>صــبـــــــــــــــات درج</t>
  </si>
  <si>
    <t>تـــــــــــــــــــــــــــــراب</t>
  </si>
  <si>
    <t xml:space="preserve">انــابـيــب كـونـكـريتيــــــــــــة </t>
  </si>
  <si>
    <t>المادة: بلوك</t>
  </si>
  <si>
    <t xml:space="preserve">         المادة : مواد انشائية اخرى</t>
  </si>
  <si>
    <t>قـــــــــير سائــــــــــل</t>
  </si>
  <si>
    <t>مصــــــاعـــــــــــــــد</t>
  </si>
  <si>
    <t>مـــــــــانع رطوبـــــــــــة</t>
  </si>
  <si>
    <t>مكيـــــــف مـركــــزي</t>
  </si>
  <si>
    <t>ســبلـــــــــــــــــــــت</t>
  </si>
  <si>
    <t>مكيــف شبـــــــاك</t>
  </si>
  <si>
    <t xml:space="preserve">كونكريــت اسفلتـــــــــي </t>
  </si>
  <si>
    <t>طبقــات خشبيـــــــــة</t>
  </si>
  <si>
    <t>طبقـات بلاستيكيــــــة</t>
  </si>
  <si>
    <t>سخـان مـاء مركـــزي</t>
  </si>
  <si>
    <t>مـــــاستــــــــــــــــــــك</t>
  </si>
  <si>
    <t>جملــون حديــــــــدي</t>
  </si>
  <si>
    <t>سيــــــــــم ربـــــــــــــــــــط</t>
  </si>
  <si>
    <t>قفــص مكيـــــــــــف</t>
  </si>
  <si>
    <t>طبقـــات فليـــــــــــن</t>
  </si>
  <si>
    <t>سندويـــــج بنـــــــــل</t>
  </si>
  <si>
    <t>الكابــــــــونــــــــــد</t>
  </si>
  <si>
    <t>كـــرفـــــــــــــــان</t>
  </si>
  <si>
    <t>نـــــافـــــــــــــــــــورات</t>
  </si>
  <si>
    <t>زراعـــــــــة</t>
  </si>
  <si>
    <t>استخراجيــة</t>
  </si>
  <si>
    <t>الصناعـــة</t>
  </si>
  <si>
    <t>الماء والكهربـاء</t>
  </si>
  <si>
    <t>الخدمــــــــــات</t>
  </si>
  <si>
    <t>المجمــــــــــوع</t>
  </si>
  <si>
    <t>منـجــــــــــز</t>
  </si>
  <si>
    <t>غيــر منجــــــــــز</t>
  </si>
  <si>
    <t>المجمـــــــــــــوع</t>
  </si>
  <si>
    <t>ابنيــــــة</t>
  </si>
  <si>
    <t>انشـــاءات</t>
  </si>
  <si>
    <t>المجمـــــــوع</t>
  </si>
  <si>
    <t>موزائيك صب موقعـــي</t>
  </si>
  <si>
    <t>المـــــجمـــــــــــــــوع</t>
  </si>
  <si>
    <t xml:space="preserve">  ملاحظة : (1) الكميات اعلاه لايمكن جمعها لاختلاف وحدات القياس  (2) لايشمل كميات المواد الانشائية التالفة والضياعات اثناء العمل </t>
  </si>
  <si>
    <t xml:space="preserve">المجمــــــــــــــــــــوع </t>
  </si>
  <si>
    <t>حجــــم كبيـــــــــــــر</t>
  </si>
  <si>
    <t>حجــم متوســـــط</t>
  </si>
  <si>
    <t>حجــــم صغيـــــــــــر</t>
  </si>
  <si>
    <t xml:space="preserve">المجمــــــــــــــــــــــوع </t>
  </si>
  <si>
    <t>اســــــــــــــــــــــــــــود</t>
  </si>
  <si>
    <t>احمــــــــــــــــــــــــــــــــــر</t>
  </si>
  <si>
    <t>المجمـــــــــــــــــــــــــــــــــوع</t>
  </si>
  <si>
    <t>المجمـــــــــــــــــــــــــوع</t>
  </si>
  <si>
    <t>المحافظـة</t>
  </si>
  <si>
    <t>مـجاري هوائيـة(تبريد)</t>
  </si>
  <si>
    <t>تـيـــل مــانــع حشـــــــــرات</t>
  </si>
  <si>
    <t>حــصـى خــــــابط(سبيس)</t>
  </si>
  <si>
    <t>مواد اخرى</t>
  </si>
  <si>
    <t>المهندسون الكــلي</t>
  </si>
  <si>
    <t>الفنيــــــــــــــــــون</t>
  </si>
  <si>
    <t>الاداريــــــــــــون</t>
  </si>
  <si>
    <t>عمـــــــــــــــــــــــــال</t>
  </si>
  <si>
    <t>سواق السيــارات</t>
  </si>
  <si>
    <t>حراس وفراشــون</t>
  </si>
  <si>
    <t>مشتغلون اخـــرون</t>
  </si>
  <si>
    <t>المجمــــــــــــــــــوع</t>
  </si>
  <si>
    <t>اخــــــرى</t>
  </si>
  <si>
    <t xml:space="preserve">جدول (15) </t>
  </si>
  <si>
    <t>جدول  ( 2 )</t>
  </si>
  <si>
    <t>جدول  ( 3)</t>
  </si>
  <si>
    <t xml:space="preserve">جدول  (5) </t>
  </si>
  <si>
    <t xml:space="preserve">جدول  (8) </t>
  </si>
  <si>
    <t>جدول ( 9)</t>
  </si>
  <si>
    <t>جدول  (10)</t>
  </si>
  <si>
    <t>تابع  جدول  (10)</t>
  </si>
  <si>
    <t>تابع جدول  (10)</t>
  </si>
  <si>
    <t xml:space="preserve">تابع جدول  (10) </t>
  </si>
  <si>
    <t>تابع  جدول (10)</t>
  </si>
  <si>
    <t xml:space="preserve">جدول  (11) </t>
  </si>
  <si>
    <t xml:space="preserve">تابع جدول  (11) </t>
  </si>
  <si>
    <t xml:space="preserve">جدول  ( 12) </t>
  </si>
  <si>
    <t xml:space="preserve">جدول  (13) </t>
  </si>
  <si>
    <t xml:space="preserve"> جدول  (14_ب) </t>
  </si>
  <si>
    <t xml:space="preserve">جدول  (14_أ) </t>
  </si>
  <si>
    <t xml:space="preserve"> جدول  (14-جـ) </t>
  </si>
  <si>
    <t>عدد وكلفة المشاريع المنجزة وغير المنجزة في القطاع العام حسب المحافظات لسنة 2017</t>
  </si>
  <si>
    <t>عدد وكلفة الابنية والانشاءات ( اضافة وترميم ) في القطاع العام حسب الانشطة ونوع البناء اوالانشاء لسنة 2017</t>
  </si>
  <si>
    <t>كمية وقيمة المواد الانشائية المستخدمة في البناء حسب المحافظات في القطاع العام لسنة2017</t>
  </si>
  <si>
    <t>كمية وقيمة المواد الانشائية المستخدمة في البناء حسب المحافظات في القطاع العام لسنة 2017</t>
  </si>
  <si>
    <t xml:space="preserve">كمية وقيمة المواد الانشائية المستخدمة في البناء حسب المحافظات في القطاع العام لسنة2017 </t>
  </si>
  <si>
    <t xml:space="preserve">معدل عدد العاملين والاجور المدفوعة لهم حسب الاختصاص والمحافظة في القطاع العام لسنة 2017 </t>
  </si>
  <si>
    <t xml:space="preserve">معدل عدد العاملين والاجور المدفوعة لهم حسب الاختصاص والمحافظة في القطاع العام  لسنة 2017 </t>
  </si>
  <si>
    <t>المزايا المدفوعة للعاملين حسب المحافظات في القطاع العام لسنة 2017</t>
  </si>
  <si>
    <t>مسابح وحمامات</t>
  </si>
  <si>
    <t>ثـــرمستـــون</t>
  </si>
  <si>
    <t>عقـــــــــــــاري</t>
  </si>
  <si>
    <t>عـــــــــــــــــــادي</t>
  </si>
  <si>
    <t>جمهـــــــــــوري</t>
  </si>
  <si>
    <t>كســـــــر</t>
  </si>
  <si>
    <t>اخــــــــــرى</t>
  </si>
  <si>
    <t>كـــــرانيــــــــــــــــت</t>
  </si>
  <si>
    <t>بــــورسليـــــــــــــــن</t>
  </si>
  <si>
    <t>سيـــــراميــــــــــــــــــك</t>
  </si>
  <si>
    <t>اخـــــــــرى</t>
  </si>
  <si>
    <t xml:space="preserve">جينكـــــــــــــــــو   </t>
  </si>
  <si>
    <t>المادة : حديــــــــــد</t>
  </si>
  <si>
    <t>محجــــــــــــر خشب</t>
  </si>
  <si>
    <t>محجـــــــــــــر حديد</t>
  </si>
  <si>
    <t>محجـــــــــــر المنيوم</t>
  </si>
  <si>
    <t>قــــــــير عــــــــــــــادي</t>
  </si>
  <si>
    <t xml:space="preserve">كتل خرسانية </t>
  </si>
  <si>
    <t>.</t>
  </si>
  <si>
    <t>الكلفة الكلية المصروفة وعوائد المقاولين لتنفيذ مشاريع الابنية والانشاءات حسب المحافظات في القطاع العام لسنة 2017</t>
  </si>
  <si>
    <t>قيمة المصاريف  حسب المحافظات في القطاع العام لسنة 2017</t>
  </si>
  <si>
    <t>خلاصة بقيمة الكميات والمواد الانشائية المستخدمة والمصروفة فعلا في مشاريع القطاع العام لسنة 2017</t>
  </si>
  <si>
    <t>المجمـــــــــــــــــــــــــــــــــــــــــــــــــوع</t>
  </si>
  <si>
    <t>المــــــجمـــــــــــــــوع</t>
  </si>
  <si>
    <t>معدل عدد العاملين والاجور المدفوعة لهم حسب التخصص والجنس في القطاع العام لسنة 2017</t>
  </si>
  <si>
    <t>الابنيــــــــــــة</t>
  </si>
  <si>
    <t>الانشــــــــــاءات</t>
  </si>
  <si>
    <t>اضـــافة وترميــــم</t>
  </si>
  <si>
    <t>المــــجمـــــــــوع</t>
  </si>
  <si>
    <t>عدد وكلفة الابنية في القطاع العام  حسب الانشطة ونوع البناء لسنة 2017</t>
  </si>
  <si>
    <t>نوع البناء (41) التصانيف من (1-92)</t>
  </si>
  <si>
    <t xml:space="preserve">جدول (6) </t>
  </si>
  <si>
    <t>نوع البناء</t>
  </si>
  <si>
    <t>استخراجيـــــــــة</t>
  </si>
  <si>
    <t>الماء والكهربــاء</t>
  </si>
  <si>
    <t>المجمـــــــــوع</t>
  </si>
  <si>
    <t>ابنية صحية اخرى</t>
  </si>
  <si>
    <t>ابنيةثقافية اخرى</t>
  </si>
  <si>
    <t>اقسام داخلية</t>
  </si>
  <si>
    <t>بنوك وتامين</t>
  </si>
  <si>
    <t>دوائر حكومية</t>
  </si>
  <si>
    <t>دور السكن</t>
  </si>
  <si>
    <t>رياض اطفال</t>
  </si>
  <si>
    <t>عيادات</t>
  </si>
  <si>
    <t>كراجات السيارات</t>
  </si>
  <si>
    <t>كليات</t>
  </si>
  <si>
    <t>متنزهات</t>
  </si>
  <si>
    <t>مجمعات سكنية</t>
  </si>
  <si>
    <t>مختبرات(تحليلات المرضية)</t>
  </si>
  <si>
    <t xml:space="preserve">تابع جدول  (6) </t>
  </si>
  <si>
    <t>استخراجيــــــــة</t>
  </si>
  <si>
    <t>الماء والكهربـــاء</t>
  </si>
  <si>
    <t>الخدمـــــــــــــات</t>
  </si>
  <si>
    <t>مخيمات</t>
  </si>
  <si>
    <t>مدارس ابتدائية</t>
  </si>
  <si>
    <t>مدارس متوسطة وثانوية</t>
  </si>
  <si>
    <t>مراكز الشرطة</t>
  </si>
  <si>
    <t>مراكز تدريب</t>
  </si>
  <si>
    <t>مراكز صحية</t>
  </si>
  <si>
    <t>مستشفيات</t>
  </si>
  <si>
    <t>مشاريع كهرباء</t>
  </si>
  <si>
    <t>مشاريع ماء</t>
  </si>
  <si>
    <t>مكتبات</t>
  </si>
  <si>
    <t>نوادي ومراكز وملاعب</t>
  </si>
  <si>
    <t>عدد وكلفة الانشاءات في القطاع العام حسب الانشطة ونوع الانشاء لسنة 2017</t>
  </si>
  <si>
    <t>نوع البناء (42) التصانيف من (101-156)</t>
  </si>
  <si>
    <t xml:space="preserve">جدول  (7) </t>
  </si>
  <si>
    <t xml:space="preserve">نوع الانشاء </t>
  </si>
  <si>
    <t>زراعــــــة</t>
  </si>
  <si>
    <t>استخراجيـــــة</t>
  </si>
  <si>
    <t>الصناعــــــــة</t>
  </si>
  <si>
    <t>الماء والكهرباء</t>
  </si>
  <si>
    <t>الخدمـــــــــــات</t>
  </si>
  <si>
    <t>استصلاح الاراضي</t>
  </si>
  <si>
    <t>انشاءات اخرى للنقل</t>
  </si>
  <si>
    <t>تبليط ارصفة شوراع</t>
  </si>
  <si>
    <t>تبليط الشوراع</t>
  </si>
  <si>
    <t xml:space="preserve">جسور سيارات </t>
  </si>
  <si>
    <t>جسور مشاة</t>
  </si>
  <si>
    <t>خدمات اخرى</t>
  </si>
  <si>
    <t>ري وقنوات</t>
  </si>
  <si>
    <t>سدود حجرية</t>
  </si>
  <si>
    <t>شبكات المياه</t>
  </si>
  <si>
    <t>شبكات هاتفية</t>
  </si>
  <si>
    <t>صناعية اخرى</t>
  </si>
  <si>
    <t>مجاري</t>
  </si>
  <si>
    <t>محطات ضخ</t>
  </si>
  <si>
    <t>المادة : تاسيسات كهربائية</t>
  </si>
  <si>
    <t>انابيـــــــب بـــــورى</t>
  </si>
  <si>
    <t>ســـــــــــــــــــــــلك</t>
  </si>
  <si>
    <t>ســـويج رئيســـي</t>
  </si>
  <si>
    <t>ســـــــــويــــج</t>
  </si>
  <si>
    <t xml:space="preserve">     بــــــــــــــلـــك</t>
  </si>
  <si>
    <t xml:space="preserve">المادة : تاسيسات كهربائية </t>
  </si>
  <si>
    <t>بـــــــــــــــــــــورد</t>
  </si>
  <si>
    <t>ســــــــركت بـــريكر</t>
  </si>
  <si>
    <t xml:space="preserve">بـــــــــلك سويــج </t>
  </si>
  <si>
    <t>أنارة بأنواعها</t>
  </si>
  <si>
    <t>محـــــــــــــــــــولات</t>
  </si>
  <si>
    <t>المحافظـــة</t>
  </si>
  <si>
    <t>اعمدة ضغط واطي</t>
  </si>
  <si>
    <t>اعمدة ضغط عالي</t>
  </si>
  <si>
    <t>مضخات مــــــــاء</t>
  </si>
  <si>
    <t>أسلاك اعمــــــــــــــــدة</t>
  </si>
  <si>
    <t>كيبــــــــــــــــــــــــــلات</t>
  </si>
  <si>
    <t>جينـج اوفــــــــــــــر</t>
  </si>
  <si>
    <t>ساحبات هــــــواء</t>
  </si>
  <si>
    <t>مراوح هــــــواء</t>
  </si>
  <si>
    <t>التجارة</t>
  </si>
  <si>
    <t xml:space="preserve">النقل </t>
  </si>
  <si>
    <t>تغليــــــــــــــــــــــــــف</t>
  </si>
  <si>
    <t>خـــــــــــــــــــــــــام</t>
  </si>
  <si>
    <t>مقطــــــــــــــــــــــــع</t>
  </si>
  <si>
    <t xml:space="preserve">المجــــــــــــــــــــــــموع </t>
  </si>
  <si>
    <t>فنـــــــــــــــــــــــي</t>
  </si>
  <si>
    <t>عـــــــــــــــــادي</t>
  </si>
  <si>
    <t>بــــــــــــــــــورك</t>
  </si>
  <si>
    <t>المجـــــــــــــــــــــــــموع</t>
  </si>
  <si>
    <t>عــــــــــادي</t>
  </si>
  <si>
    <t>فــرفـــــــــــــوري</t>
  </si>
  <si>
    <t>مــــوزائيــــــــــك</t>
  </si>
  <si>
    <t>مـــــــرمــــــــــــــر</t>
  </si>
  <si>
    <t>شتايكـــــــــر</t>
  </si>
  <si>
    <t>مقـــــرنــــــــــص</t>
  </si>
  <si>
    <t>كربستــــــــــــون</t>
  </si>
  <si>
    <t>المـــجمــــــوع</t>
  </si>
  <si>
    <t>خشبيــــــة</t>
  </si>
  <si>
    <t>حـــــديـــــــــدية</t>
  </si>
  <si>
    <t>المــنيــــــــــــوم</t>
  </si>
  <si>
    <t>بـــــلاســتـــك</t>
  </si>
  <si>
    <t>لــولبيـــة</t>
  </si>
  <si>
    <t>زجـــــــــــــــــــــاج</t>
  </si>
  <si>
    <t>مكســــــــــــــــــــر</t>
  </si>
  <si>
    <t>عـــــــــــــادي</t>
  </si>
  <si>
    <t>المــــــــجمــــــــــوع</t>
  </si>
  <si>
    <t>ابـــــــــيــــــــــــض</t>
  </si>
  <si>
    <t>مـــــقـــــــاوم</t>
  </si>
  <si>
    <t>المجمـــــــــــوع</t>
  </si>
  <si>
    <t xml:space="preserve">      عدد وكلفة المشاريع المنجزة وغير المنجزة في القطاع العام  حسب الوزارات لعام 2017</t>
  </si>
  <si>
    <t xml:space="preserve">     عدد المشاريع المتوقفة وعدم المباشرة في القطاع العام  حسب الوزارات لعام 2017</t>
  </si>
</sst>
</file>

<file path=xl/styles.xml><?xml version="1.0" encoding="utf-8"?>
<styleSheet xmlns="http://schemas.openxmlformats.org/spreadsheetml/2006/main">
  <numFmts count="2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[$-801]dd\ mmmm\,\ yyyy"/>
    <numFmt numFmtId="174" formatCode="[$-801]hh:mm:ss\ AM/PM"/>
    <numFmt numFmtId="175" formatCode="0.000000"/>
    <numFmt numFmtId="176" formatCode="#,##0.0"/>
    <numFmt numFmtId="177" formatCode="#,##0.000"/>
    <numFmt numFmtId="178" formatCode="0.0"/>
    <numFmt numFmtId="179" formatCode="0;[Red]0"/>
    <numFmt numFmtId="180" formatCode="_-* #,##0.0_-;_-* #,##0.0\-;_-* &quot;-&quot;??_-;_-@_-"/>
    <numFmt numFmtId="181" formatCode="_-* #,##0_-;_-* #,##0\-;_-* &quot;-&quot;??_-;_-@_-"/>
  </numFmts>
  <fonts count="7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0" fontId="7" fillId="33" borderId="0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12" fillId="34" borderId="0" xfId="0" applyNumberFormat="1" applyFont="1" applyFill="1" applyBorder="1" applyAlignment="1">
      <alignment vertical="center" wrapText="1"/>
    </xf>
    <xf numFmtId="3" fontId="12" fillId="35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2" fillId="4" borderId="0" xfId="61" applyFont="1" applyFill="1" applyBorder="1" applyAlignment="1">
      <alignment horizontal="right" vertical="center" wrapText="1"/>
      <protection/>
    </xf>
    <xf numFmtId="3" fontId="12" fillId="4" borderId="0" xfId="7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3" fontId="12" fillId="35" borderId="10" xfId="0" applyNumberFormat="1" applyFont="1" applyFill="1" applyBorder="1" applyAlignment="1">
      <alignment vertical="center" wrapText="1"/>
    </xf>
    <xf numFmtId="3" fontId="12" fillId="35" borderId="11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/>
    </xf>
    <xf numFmtId="3" fontId="12" fillId="4" borderId="0" xfId="62" applyNumberFormat="1" applyFont="1" applyFill="1" applyBorder="1" applyAlignment="1">
      <alignment vertical="center"/>
      <protection/>
    </xf>
    <xf numFmtId="3" fontId="12" fillId="10" borderId="0" xfId="62" applyNumberFormat="1" applyFont="1" applyFill="1" applyBorder="1" applyAlignment="1">
      <alignment vertical="center"/>
      <protection/>
    </xf>
    <xf numFmtId="3" fontId="12" fillId="4" borderId="10" xfId="62" applyNumberFormat="1" applyFont="1" applyFill="1" applyBorder="1" applyAlignment="1">
      <alignment vertical="center"/>
      <protection/>
    </xf>
    <xf numFmtId="179" fontId="6" fillId="0" borderId="0" xfId="0" applyNumberFormat="1" applyFont="1" applyFill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3" fontId="12" fillId="0" borderId="0" xfId="68" applyNumberFormat="1" applyFont="1" applyFill="1" applyBorder="1" applyAlignment="1">
      <alignment horizontal="right" vertical="center"/>
      <protection/>
    </xf>
    <xf numFmtId="3" fontId="12" fillId="0" borderId="0" xfId="68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12" fillId="4" borderId="0" xfId="70" applyNumberFormat="1" applyFont="1" applyFill="1" applyBorder="1" applyAlignment="1">
      <alignment horizontal="right" vertical="center"/>
      <protection/>
    </xf>
    <xf numFmtId="0" fontId="55" fillId="10" borderId="0" xfId="0" applyNumberFormat="1" applyFont="1" applyFill="1" applyBorder="1" applyAlignment="1">
      <alignment horizontal="right" vertical="center"/>
    </xf>
    <xf numFmtId="0" fontId="56" fillId="36" borderId="0" xfId="0" applyFont="1" applyFill="1" applyAlignment="1">
      <alignment wrapText="1" readingOrder="2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35" borderId="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3" fillId="0" borderId="0" xfId="63" applyFont="1" applyBorder="1" applyAlignment="1">
      <alignment horizontal="right" vertical="center" wrapText="1" readingOrder="2"/>
      <protection/>
    </xf>
    <xf numFmtId="172" fontId="3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3" fontId="4" fillId="10" borderId="11" xfId="63" applyNumberFormat="1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12" fillId="0" borderId="0" xfId="69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horizontal="center" vertical="center" wrapText="1"/>
      <protection/>
    </xf>
    <xf numFmtId="0" fontId="10" fillId="0" borderId="0" xfId="69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4" fontId="12" fillId="0" borderId="0" xfId="68" applyNumberFormat="1" applyFont="1" applyFill="1" applyBorder="1" applyAlignment="1">
      <alignment horizontal="right" vertical="center"/>
      <protection/>
    </xf>
    <xf numFmtId="4" fontId="12" fillId="4" borderId="12" xfId="68" applyNumberFormat="1" applyFont="1" applyFill="1" applyBorder="1" applyAlignment="1">
      <alignment vertical="center"/>
      <protection/>
    </xf>
    <xf numFmtId="176" fontId="12" fillId="4" borderId="12" xfId="68" applyNumberFormat="1" applyFont="1" applyFill="1" applyBorder="1" applyAlignment="1">
      <alignment vertical="center"/>
      <protection/>
    </xf>
    <xf numFmtId="3" fontId="12" fillId="4" borderId="12" xfId="68" applyNumberFormat="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 wrapText="1"/>
      <protection/>
    </xf>
    <xf numFmtId="0" fontId="12" fillId="0" borderId="0" xfId="70" applyNumberFormat="1" applyFont="1" applyFill="1" applyBorder="1" applyAlignment="1">
      <alignment horizontal="right" vertical="center"/>
      <protection/>
    </xf>
    <xf numFmtId="3" fontId="12" fillId="0" borderId="0" xfId="70" applyNumberFormat="1" applyFont="1" applyFill="1" applyBorder="1" applyAlignment="1">
      <alignment horizontal="right" vertical="center"/>
      <protection/>
    </xf>
    <xf numFmtId="0" fontId="55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59" fillId="0" borderId="0" xfId="0" applyFont="1" applyFill="1" applyBorder="1" applyAlignment="1">
      <alignment horizontal="left"/>
    </xf>
    <xf numFmtId="3" fontId="12" fillId="4" borderId="0" xfId="63" applyNumberFormat="1" applyFont="1" applyFill="1" applyBorder="1" applyAlignment="1">
      <alignment vertical="center" wrapText="1"/>
      <protection/>
    </xf>
    <xf numFmtId="3" fontId="12" fillId="10" borderId="0" xfId="63" applyNumberFormat="1" applyFont="1" applyFill="1" applyBorder="1" applyAlignment="1">
      <alignment vertical="center" wrapText="1"/>
      <protection/>
    </xf>
    <xf numFmtId="3" fontId="12" fillId="4" borderId="0" xfId="64" applyNumberFormat="1" applyFont="1" applyFill="1" applyBorder="1" applyAlignment="1">
      <alignment vertical="center" wrapText="1"/>
      <protection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3" fontId="4" fillId="0" borderId="0" xfId="67" applyNumberFormat="1" applyFont="1" applyFill="1" applyBorder="1" applyAlignment="1">
      <alignment horizontal="right" vertical="center"/>
      <protection/>
    </xf>
    <xf numFmtId="3" fontId="12" fillId="0" borderId="0" xfId="67" applyNumberFormat="1" applyFont="1" applyFill="1" applyBorder="1" applyAlignment="1">
      <alignment horizontal="right" vertical="center"/>
      <protection/>
    </xf>
    <xf numFmtId="0" fontId="62" fillId="0" borderId="0" xfId="0" applyFont="1" applyAlignment="1">
      <alignment/>
    </xf>
    <xf numFmtId="3" fontId="12" fillId="35" borderId="0" xfId="42" applyNumberFormat="1" applyFont="1" applyFill="1" applyBorder="1" applyAlignment="1">
      <alignment vertical="center" wrapText="1"/>
    </xf>
    <xf numFmtId="3" fontId="12" fillId="34" borderId="0" xfId="42" applyNumberFormat="1" applyFont="1" applyFill="1" applyBorder="1" applyAlignment="1">
      <alignment vertical="center" wrapText="1"/>
    </xf>
    <xf numFmtId="3" fontId="12" fillId="4" borderId="10" xfId="68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12" fillId="4" borderId="10" xfId="67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3" fontId="12" fillId="4" borderId="10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 applyAlignment="1">
      <alignment vertical="center"/>
      <protection/>
    </xf>
    <xf numFmtId="0" fontId="9" fillId="35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2" fillId="4" borderId="0" xfId="70" applyNumberFormat="1" applyFont="1" applyFill="1" applyBorder="1" applyAlignment="1">
      <alignment vertical="center"/>
      <protection/>
    </xf>
    <xf numFmtId="3" fontId="12" fillId="10" borderId="0" xfId="70" applyNumberFormat="1" applyFont="1" applyFill="1" applyBorder="1" applyAlignment="1">
      <alignment vertical="center"/>
      <protection/>
    </xf>
    <xf numFmtId="0" fontId="52" fillId="0" borderId="0" xfId="0" applyFont="1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Border="1" applyAlignment="1">
      <alignment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3" fontId="12" fillId="4" borderId="14" xfId="65" applyNumberFormat="1" applyFont="1" applyFill="1" applyBorder="1" applyAlignment="1">
      <alignment horizontal="right" vertical="center"/>
      <protection/>
    </xf>
    <xf numFmtId="3" fontId="12" fillId="4" borderId="0" xfId="65" applyNumberFormat="1" applyFont="1" applyFill="1" applyBorder="1" applyAlignment="1">
      <alignment horizontal="right" vertical="center"/>
      <protection/>
    </xf>
    <xf numFmtId="3" fontId="12" fillId="10" borderId="0" xfId="65" applyNumberFormat="1" applyFont="1" applyFill="1" applyBorder="1" applyAlignment="1">
      <alignment horizontal="right" vertical="center"/>
      <protection/>
    </xf>
    <xf numFmtId="3" fontId="58" fillId="10" borderId="0" xfId="0" applyNumberFormat="1" applyFont="1" applyFill="1" applyBorder="1" applyAlignment="1">
      <alignment vertical="center" wrapText="1"/>
    </xf>
    <xf numFmtId="3" fontId="12" fillId="10" borderId="0" xfId="65" applyNumberFormat="1" applyFont="1" applyFill="1" applyBorder="1" applyAlignment="1">
      <alignment vertical="center"/>
      <protection/>
    </xf>
    <xf numFmtId="0" fontId="58" fillId="4" borderId="10" xfId="0" applyFont="1" applyFill="1" applyBorder="1" applyAlignment="1">
      <alignment horizontal="center" vertical="center" wrapText="1"/>
    </xf>
    <xf numFmtId="3" fontId="12" fillId="4" borderId="10" xfId="65" applyNumberFormat="1" applyFont="1" applyFill="1" applyBorder="1" applyAlignment="1">
      <alignment horizontal="right" vertical="center"/>
      <protection/>
    </xf>
    <xf numFmtId="3" fontId="12" fillId="4" borderId="0" xfId="65" applyNumberFormat="1" applyFont="1" applyFill="1" applyBorder="1" applyAlignment="1">
      <alignment vertical="center"/>
      <protection/>
    </xf>
    <xf numFmtId="3" fontId="12" fillId="10" borderId="15" xfId="65" applyNumberFormat="1" applyFont="1" applyFill="1" applyBorder="1" applyAlignment="1">
      <alignment horizontal="right" vertical="center"/>
      <protection/>
    </xf>
    <xf numFmtId="3" fontId="11" fillId="4" borderId="0" xfId="63" applyNumberFormat="1" applyFont="1" applyFill="1" applyBorder="1" applyAlignment="1">
      <alignment vertical="center" wrapText="1"/>
      <protection/>
    </xf>
    <xf numFmtId="3" fontId="11" fillId="10" borderId="0" xfId="63" applyNumberFormat="1" applyFont="1" applyFill="1" applyBorder="1" applyAlignment="1">
      <alignment vertical="center" wrapText="1"/>
      <protection/>
    </xf>
    <xf numFmtId="3" fontId="11" fillId="10" borderId="11" xfId="63" applyNumberFormat="1" applyFont="1" applyFill="1" applyBorder="1" applyAlignment="1">
      <alignment vertical="center" wrapText="1"/>
      <protection/>
    </xf>
    <xf numFmtId="3" fontId="12" fillId="4" borderId="14" xfId="63" applyNumberFormat="1" applyFont="1" applyFill="1" applyBorder="1" applyAlignment="1">
      <alignment vertical="center" wrapText="1"/>
      <protection/>
    </xf>
    <xf numFmtId="3" fontId="12" fillId="4" borderId="16" xfId="63" applyNumberFormat="1" applyFont="1" applyFill="1" applyBorder="1" applyAlignment="1">
      <alignment vertical="center" wrapText="1"/>
      <protection/>
    </xf>
    <xf numFmtId="0" fontId="6" fillId="35" borderId="0" xfId="0" applyFont="1" applyFill="1" applyBorder="1" applyAlignment="1">
      <alignment horizontal="center" vertical="center" wrapText="1"/>
    </xf>
    <xf numFmtId="0" fontId="59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center" vertical="center"/>
    </xf>
    <xf numFmtId="0" fontId="61" fillId="4" borderId="0" xfId="58" applyFont="1" applyFill="1" applyBorder="1" applyAlignment="1">
      <alignment vertical="center" wrapText="1"/>
      <protection/>
    </xf>
    <xf numFmtId="0" fontId="61" fillId="10" borderId="13" xfId="58" applyFont="1" applyFill="1" applyBorder="1" applyAlignment="1">
      <alignment vertical="center" wrapText="1"/>
      <protection/>
    </xf>
    <xf numFmtId="0" fontId="61" fillId="10" borderId="13" xfId="58" applyFont="1" applyFill="1" applyBorder="1" applyAlignment="1">
      <alignment horizontal="right" vertical="center"/>
      <protection/>
    </xf>
    <xf numFmtId="3" fontId="12" fillId="10" borderId="11" xfId="63" applyNumberFormat="1" applyFont="1" applyFill="1" applyBorder="1" applyAlignment="1">
      <alignment horizontal="right" vertical="center" wrapText="1"/>
      <protection/>
    </xf>
    <xf numFmtId="0" fontId="61" fillId="4" borderId="0" xfId="58" applyFont="1" applyFill="1" applyBorder="1" applyAlignment="1">
      <alignment/>
      <protection/>
    </xf>
    <xf numFmtId="3" fontId="10" fillId="4" borderId="0" xfId="63" applyNumberFormat="1" applyFont="1" applyFill="1" applyBorder="1" applyAlignment="1">
      <alignment horizontal="right" vertical="center"/>
      <protection/>
    </xf>
    <xf numFmtId="3" fontId="10" fillId="10" borderId="0" xfId="63" applyNumberFormat="1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/>
    </xf>
    <xf numFmtId="0" fontId="63" fillId="4" borderId="0" xfId="0" applyFont="1" applyFill="1" applyAlignment="1">
      <alignment/>
    </xf>
    <xf numFmtId="3" fontId="10" fillId="4" borderId="0" xfId="63" applyNumberFormat="1" applyFont="1" applyFill="1" applyBorder="1" applyAlignment="1">
      <alignment horizontal="right" vertical="center" wrapText="1"/>
      <protection/>
    </xf>
    <xf numFmtId="3" fontId="10" fillId="10" borderId="0" xfId="63" applyNumberFormat="1" applyFont="1" applyFill="1" applyBorder="1" applyAlignment="1">
      <alignment horizontal="right" vertical="center" wrapText="1"/>
      <protection/>
    </xf>
    <xf numFmtId="0" fontId="10" fillId="10" borderId="13" xfId="61" applyFont="1" applyFill="1" applyBorder="1" applyAlignment="1">
      <alignment horizontal="right" vertical="center" wrapText="1"/>
      <protection/>
    </xf>
    <xf numFmtId="0" fontId="10" fillId="10" borderId="13" xfId="62" applyFont="1" applyFill="1" applyBorder="1" applyAlignment="1">
      <alignment horizontal="right" vertical="center" wrapText="1"/>
      <protection/>
    </xf>
    <xf numFmtId="0" fontId="10" fillId="35" borderId="10" xfId="0" applyFont="1" applyFill="1" applyBorder="1" applyAlignment="1">
      <alignment horizontal="right" vertical="center" wrapText="1"/>
    </xf>
    <xf numFmtId="0" fontId="61" fillId="4" borderId="0" xfId="0" applyFont="1" applyFill="1" applyAlignment="1">
      <alignment/>
    </xf>
    <xf numFmtId="0" fontId="64" fillId="0" borderId="0" xfId="0" applyFont="1" applyAlignment="1">
      <alignment/>
    </xf>
    <xf numFmtId="0" fontId="10" fillId="35" borderId="0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3" fontId="10" fillId="35" borderId="0" xfId="0" applyNumberFormat="1" applyFont="1" applyFill="1" applyBorder="1" applyAlignment="1">
      <alignment horizontal="right" vertical="center" wrapText="1"/>
    </xf>
    <xf numFmtId="0" fontId="8" fillId="35" borderId="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58" fillId="10" borderId="0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left"/>
    </xf>
    <xf numFmtId="0" fontId="10" fillId="10" borderId="13" xfId="62" applyFont="1" applyFill="1" applyBorder="1" applyAlignment="1">
      <alignment horizontal="center" vertical="center" wrapText="1"/>
      <protection/>
    </xf>
    <xf numFmtId="3" fontId="10" fillId="34" borderId="0" xfId="0" applyNumberFormat="1" applyFont="1" applyFill="1" applyBorder="1" applyAlignment="1">
      <alignment horizontal="right" vertical="center" wrapText="1"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vertical="center" wrapText="1"/>
    </xf>
    <xf numFmtId="179" fontId="10" fillId="35" borderId="1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/>
    </xf>
    <xf numFmtId="3" fontId="12" fillId="35" borderId="14" xfId="0" applyNumberFormat="1" applyFont="1" applyFill="1" applyBorder="1" applyAlignment="1">
      <alignment vertical="center" wrapText="1"/>
    </xf>
    <xf numFmtId="0" fontId="59" fillId="4" borderId="0" xfId="0" applyFont="1" applyFill="1" applyBorder="1" applyAlignment="1">
      <alignment/>
    </xf>
    <xf numFmtId="0" fontId="61" fillId="4" borderId="0" xfId="0" applyFont="1" applyFill="1" applyBorder="1" applyAlignment="1">
      <alignment/>
    </xf>
    <xf numFmtId="0" fontId="10" fillId="35" borderId="12" xfId="0" applyFont="1" applyFill="1" applyBorder="1" applyAlignment="1">
      <alignment vertical="center" wrapText="1"/>
    </xf>
    <xf numFmtId="3" fontId="10" fillId="10" borderId="13" xfId="69" applyNumberFormat="1" applyFont="1" applyFill="1" applyBorder="1" applyAlignment="1">
      <alignment horizontal="center" vertical="center"/>
      <protection/>
    </xf>
    <xf numFmtId="0" fontId="6" fillId="34" borderId="13" xfId="0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1" fillId="10" borderId="0" xfId="0" applyFont="1" applyFill="1" applyBorder="1" applyAlignment="1">
      <alignment horizontal="center" vertical="center"/>
    </xf>
    <xf numFmtId="0" fontId="61" fillId="10" borderId="13" xfId="0" applyFont="1" applyFill="1" applyBorder="1" applyAlignment="1">
      <alignment horizontal="center" vertical="center"/>
    </xf>
    <xf numFmtId="3" fontId="4" fillId="4" borderId="10" xfId="64" applyNumberFormat="1" applyFont="1" applyFill="1" applyBorder="1" applyAlignment="1">
      <alignment vertical="center"/>
      <protection/>
    </xf>
    <xf numFmtId="0" fontId="6" fillId="34" borderId="0" xfId="0" applyFont="1" applyFill="1" applyBorder="1" applyAlignment="1">
      <alignment vertical="top" wrapText="1"/>
    </xf>
    <xf numFmtId="3" fontId="12" fillId="10" borderId="0" xfId="63" applyNumberFormat="1" applyFont="1" applyFill="1" applyBorder="1" applyAlignment="1">
      <alignment horizontal="right" vertical="center" wrapText="1"/>
      <protection/>
    </xf>
    <xf numFmtId="0" fontId="61" fillId="4" borderId="0" xfId="58" applyFont="1" applyFill="1" applyBorder="1" applyAlignment="1">
      <alignment horizontal="center"/>
      <protection/>
    </xf>
    <xf numFmtId="0" fontId="59" fillId="10" borderId="0" xfId="0" applyFont="1" applyFill="1" applyBorder="1" applyAlignment="1">
      <alignment horizontal="left" vertical="center"/>
    </xf>
    <xf numFmtId="3" fontId="12" fillId="4" borderId="0" xfId="63" applyNumberFormat="1" applyFont="1" applyFill="1" applyBorder="1" applyAlignment="1">
      <alignment horizontal="right" vertical="center" wrapText="1"/>
      <protection/>
    </xf>
    <xf numFmtId="3" fontId="12" fillId="10" borderId="11" xfId="63" applyNumberFormat="1" applyFont="1" applyFill="1" applyBorder="1" applyAlignment="1">
      <alignment horizontal="right" vertical="center"/>
      <protection/>
    </xf>
    <xf numFmtId="0" fontId="6" fillId="34" borderId="13" xfId="0" applyFont="1" applyFill="1" applyBorder="1" applyAlignment="1">
      <alignment vertical="center" wrapText="1"/>
    </xf>
    <xf numFmtId="3" fontId="12" fillId="4" borderId="0" xfId="64" applyNumberFormat="1" applyFont="1" applyFill="1" applyBorder="1" applyAlignment="1">
      <alignment horizontal="right" vertical="center" wrapText="1"/>
      <protection/>
    </xf>
    <xf numFmtId="3" fontId="12" fillId="10" borderId="0" xfId="64" applyNumberFormat="1" applyFont="1" applyFill="1" applyBorder="1" applyAlignment="1">
      <alignment horizontal="right" vertical="center" wrapText="1"/>
      <protection/>
    </xf>
    <xf numFmtId="3" fontId="12" fillId="4" borderId="10" xfId="64" applyNumberFormat="1" applyFont="1" applyFill="1" applyBorder="1" applyAlignment="1">
      <alignment vertical="center"/>
      <protection/>
    </xf>
    <xf numFmtId="0" fontId="12" fillId="4" borderId="13" xfId="61" applyFont="1" applyFill="1" applyBorder="1" applyAlignment="1">
      <alignment horizontal="right" vertical="center" wrapText="1"/>
      <protection/>
    </xf>
    <xf numFmtId="0" fontId="12" fillId="4" borderId="13" xfId="61" applyFont="1" applyFill="1" applyBorder="1" applyAlignment="1">
      <alignment vertical="center" wrapText="1"/>
      <protection/>
    </xf>
    <xf numFmtId="3" fontId="12" fillId="4" borderId="13" xfId="70" applyNumberFormat="1" applyFont="1" applyFill="1" applyBorder="1" applyAlignment="1">
      <alignment horizontal="right" vertical="center"/>
      <protection/>
    </xf>
    <xf numFmtId="0" fontId="12" fillId="10" borderId="0" xfId="61" applyFont="1" applyFill="1" applyBorder="1" applyAlignment="1">
      <alignment horizontal="right" vertical="center" wrapText="1"/>
      <protection/>
    </xf>
    <xf numFmtId="3" fontId="12" fillId="10" borderId="0" xfId="69" applyNumberFormat="1" applyFont="1" applyFill="1" applyBorder="1" applyAlignment="1">
      <alignment vertical="center"/>
      <protection/>
    </xf>
    <xf numFmtId="3" fontId="4" fillId="10" borderId="0" xfId="69" applyNumberFormat="1" applyFont="1" applyFill="1" applyBorder="1" applyAlignment="1">
      <alignment vertical="center"/>
      <protection/>
    </xf>
    <xf numFmtId="0" fontId="4" fillId="35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3" fontId="4" fillId="3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10" fillId="0" borderId="0" xfId="69" applyNumberFormat="1" applyFont="1" applyFill="1" applyBorder="1" applyAlignment="1">
      <alignment horizontal="center" vertical="center"/>
      <protection/>
    </xf>
    <xf numFmtId="3" fontId="4" fillId="10" borderId="0" xfId="69" applyNumberFormat="1" applyFont="1" applyFill="1" applyBorder="1" applyAlignment="1">
      <alignment horizontal="right" vertical="top"/>
      <protection/>
    </xf>
    <xf numFmtId="3" fontId="4" fillId="4" borderId="10" xfId="69" applyNumberFormat="1" applyFont="1" applyFill="1" applyBorder="1" applyAlignment="1">
      <alignment horizontal="right" vertical="center"/>
      <protection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vertical="center" wrapText="1"/>
    </xf>
    <xf numFmtId="0" fontId="61" fillId="10" borderId="13" xfId="0" applyFont="1" applyFill="1" applyBorder="1" applyAlignment="1">
      <alignment vertical="top"/>
    </xf>
    <xf numFmtId="0" fontId="4" fillId="35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3" fontId="12" fillId="35" borderId="17" xfId="0" applyNumberFormat="1" applyFont="1" applyFill="1" applyBorder="1" applyAlignment="1">
      <alignment vertical="center" wrapText="1"/>
    </xf>
    <xf numFmtId="0" fontId="61" fillId="10" borderId="13" xfId="0" applyFont="1" applyFill="1" applyBorder="1" applyAlignment="1">
      <alignment vertical="center"/>
    </xf>
    <xf numFmtId="3" fontId="4" fillId="10" borderId="13" xfId="69" applyNumberFormat="1" applyFont="1" applyFill="1" applyBorder="1" applyAlignment="1">
      <alignment vertical="center"/>
      <protection/>
    </xf>
    <xf numFmtId="0" fontId="9" fillId="34" borderId="13" xfId="0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vertical="center" wrapText="1"/>
    </xf>
    <xf numFmtId="3" fontId="4" fillId="4" borderId="0" xfId="64" applyNumberFormat="1" applyFont="1" applyFill="1" applyBorder="1" applyAlignment="1">
      <alignment vertical="center"/>
      <protection/>
    </xf>
    <xf numFmtId="3" fontId="4" fillId="10" borderId="0" xfId="64" applyNumberFormat="1" applyFont="1" applyFill="1" applyBorder="1" applyAlignment="1">
      <alignment vertical="center"/>
      <protection/>
    </xf>
    <xf numFmtId="179" fontId="6" fillId="34" borderId="13" xfId="0" applyNumberFormat="1" applyFont="1" applyFill="1" applyBorder="1" applyAlignment="1">
      <alignment horizontal="right" vertic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right"/>
    </xf>
    <xf numFmtId="0" fontId="13" fillId="0" borderId="0" xfId="64" applyFont="1" applyFill="1" applyBorder="1" applyAlignment="1">
      <alignment horizontal="right" vertical="center" wrapText="1"/>
      <protection/>
    </xf>
    <xf numFmtId="3" fontId="13" fillId="0" borderId="0" xfId="64" applyNumberFormat="1" applyFont="1" applyBorder="1" applyAlignment="1">
      <alignment vertical="center" wrapText="1"/>
      <protection/>
    </xf>
    <xf numFmtId="3" fontId="13" fillId="0" borderId="0" xfId="64" applyNumberFormat="1" applyFont="1" applyBorder="1" applyAlignment="1">
      <alignment vertical="center"/>
      <protection/>
    </xf>
    <xf numFmtId="0" fontId="14" fillId="4" borderId="0" xfId="63" applyFont="1" applyFill="1" applyBorder="1" applyAlignment="1">
      <alignment vertical="center" wrapText="1"/>
      <protection/>
    </xf>
    <xf numFmtId="0" fontId="12" fillId="4" borderId="0" xfId="64" applyFont="1" applyFill="1" applyBorder="1" applyAlignment="1">
      <alignment horizontal="right" vertical="center" wrapText="1"/>
      <protection/>
    </xf>
    <xf numFmtId="3" fontId="12" fillId="10" borderId="0" xfId="64" applyNumberFormat="1" applyFont="1" applyFill="1" applyBorder="1" applyAlignment="1">
      <alignment vertical="center" wrapText="1"/>
      <protection/>
    </xf>
    <xf numFmtId="0" fontId="3" fillId="4" borderId="0" xfId="64" applyFont="1" applyFill="1" applyBorder="1" applyAlignment="1">
      <alignment horizontal="right" vertical="center" wrapText="1"/>
      <protection/>
    </xf>
    <xf numFmtId="0" fontId="12" fillId="10" borderId="10" xfId="63" applyFont="1" applyFill="1" applyBorder="1" applyAlignment="1">
      <alignment horizontal="right" vertical="center" wrapText="1"/>
      <protection/>
    </xf>
    <xf numFmtId="3" fontId="12" fillId="10" borderId="10" xfId="63" applyNumberFormat="1" applyFont="1" applyFill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14" xfId="0" applyFont="1" applyBorder="1" applyAlignment="1">
      <alignment/>
    </xf>
    <xf numFmtId="3" fontId="4" fillId="4" borderId="0" xfId="64" applyNumberFormat="1" applyFont="1" applyFill="1" applyBorder="1" applyAlignment="1">
      <alignment horizontal="right" vertical="center" wrapText="1" readingOrder="1"/>
      <protection/>
    </xf>
    <xf numFmtId="3" fontId="12" fillId="4" borderId="0" xfId="64" applyNumberFormat="1" applyFont="1" applyFill="1" applyBorder="1" applyAlignment="1">
      <alignment vertical="center" wrapText="1" readingOrder="1"/>
      <protection/>
    </xf>
    <xf numFmtId="0" fontId="66" fillId="10" borderId="0" xfId="0" applyFont="1" applyFill="1" applyAlignment="1">
      <alignment horizontal="right" vertical="center" wrapText="1" readingOrder="1"/>
    </xf>
    <xf numFmtId="3" fontId="67" fillId="10" borderId="0" xfId="0" applyNumberFormat="1" applyFont="1" applyFill="1" applyAlignment="1">
      <alignment vertical="center" wrapText="1" readingOrder="1"/>
    </xf>
    <xf numFmtId="3" fontId="4" fillId="4" borderId="10" xfId="64" applyNumberFormat="1" applyFont="1" applyFill="1" applyBorder="1" applyAlignment="1">
      <alignment horizontal="right" vertical="center" wrapText="1" readingOrder="1"/>
      <protection/>
    </xf>
    <xf numFmtId="3" fontId="12" fillId="4" borderId="10" xfId="64" applyNumberFormat="1" applyFont="1" applyFill="1" applyBorder="1" applyAlignment="1">
      <alignment vertical="center" wrapText="1" readingOrder="1"/>
      <protection/>
    </xf>
    <xf numFmtId="3" fontId="4" fillId="0" borderId="0" xfId="64" applyNumberFormat="1" applyFont="1" applyFill="1" applyBorder="1" applyAlignment="1">
      <alignment horizontal="right" vertical="center" wrapText="1" readingOrder="1"/>
      <protection/>
    </xf>
    <xf numFmtId="3" fontId="12" fillId="0" borderId="0" xfId="64" applyNumberFormat="1" applyFont="1" applyFill="1" applyBorder="1" applyAlignment="1">
      <alignment vertical="center" wrapText="1" readingOrder="1"/>
      <protection/>
    </xf>
    <xf numFmtId="0" fontId="61" fillId="4" borderId="0" xfId="0" applyFont="1" applyFill="1" applyBorder="1" applyAlignment="1">
      <alignment horizontal="right" readingOrder="1"/>
    </xf>
    <xf numFmtId="0" fontId="63" fillId="4" borderId="0" xfId="0" applyFont="1" applyFill="1" applyAlignment="1">
      <alignment readingOrder="1"/>
    </xf>
    <xf numFmtId="0" fontId="66" fillId="4" borderId="0" xfId="0" applyFont="1" applyFill="1" applyAlignment="1">
      <alignment horizontal="right" vertical="center" wrapText="1" readingOrder="1"/>
    </xf>
    <xf numFmtId="3" fontId="67" fillId="4" borderId="0" xfId="0" applyNumberFormat="1" applyFont="1" applyFill="1" applyAlignment="1">
      <alignment vertical="center" wrapText="1" readingOrder="1"/>
    </xf>
    <xf numFmtId="0" fontId="4" fillId="4" borderId="10" xfId="64" applyFont="1" applyFill="1" applyBorder="1" applyAlignment="1">
      <alignment horizontal="right" vertical="center" wrapText="1" readingOrder="1"/>
      <protection/>
    </xf>
    <xf numFmtId="0" fontId="11" fillId="10" borderId="13" xfId="64" applyFont="1" applyFill="1" applyBorder="1" applyAlignment="1">
      <alignment vertical="center" wrapText="1" readingOrder="1"/>
      <protection/>
    </xf>
    <xf numFmtId="0" fontId="12" fillId="10" borderId="13" xfId="64" applyFont="1" applyFill="1" applyBorder="1" applyAlignment="1">
      <alignment vertical="center" wrapText="1"/>
      <protection/>
    </xf>
    <xf numFmtId="0" fontId="15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58" fillId="10" borderId="13" xfId="0" applyFont="1" applyFill="1" applyBorder="1" applyAlignment="1">
      <alignment horizontal="right" vertical="center"/>
    </xf>
    <xf numFmtId="0" fontId="68" fillId="10" borderId="13" xfId="0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center" vertical="top" wrapText="1"/>
    </xf>
    <xf numFmtId="0" fontId="12" fillId="10" borderId="13" xfId="62" applyFont="1" applyFill="1" applyBorder="1" applyAlignment="1">
      <alignment horizontal="right" vertical="center" wrapText="1"/>
      <protection/>
    </xf>
    <xf numFmtId="0" fontId="12" fillId="10" borderId="13" xfId="66" applyFont="1" applyFill="1" applyBorder="1" applyAlignment="1">
      <alignment horizontal="center" vertical="center" wrapText="1"/>
      <protection/>
    </xf>
    <xf numFmtId="0" fontId="12" fillId="10" borderId="13" xfId="69" applyFont="1" applyFill="1" applyBorder="1" applyAlignment="1">
      <alignment horizontal="center" vertical="center" wrapText="1"/>
      <protection/>
    </xf>
    <xf numFmtId="0" fontId="12" fillId="10" borderId="13" xfId="62" applyFont="1" applyFill="1" applyBorder="1" applyAlignment="1">
      <alignment horizontal="center" vertical="center" wrapText="1"/>
      <protection/>
    </xf>
    <xf numFmtId="179" fontId="9" fillId="34" borderId="0" xfId="0" applyNumberFormat="1" applyFont="1" applyFill="1" applyBorder="1" applyAlignment="1">
      <alignment horizontal="center" vertical="center" wrapText="1"/>
    </xf>
    <xf numFmtId="3" fontId="12" fillId="4" borderId="0" xfId="63" applyNumberFormat="1" applyFont="1" applyFill="1" applyBorder="1" applyAlignment="1">
      <alignment horizontal="right" vertical="center" wrapText="1"/>
      <protection/>
    </xf>
    <xf numFmtId="3" fontId="12" fillId="10" borderId="11" xfId="63" applyNumberFormat="1" applyFont="1" applyFill="1" applyBorder="1" applyAlignment="1">
      <alignment horizontal="right" vertical="center"/>
      <protection/>
    </xf>
    <xf numFmtId="3" fontId="12" fillId="10" borderId="0" xfId="63" applyNumberFormat="1" applyFont="1" applyFill="1" applyBorder="1" applyAlignment="1">
      <alignment horizontal="right" vertical="center" wrapText="1"/>
      <protection/>
    </xf>
    <xf numFmtId="0" fontId="69" fillId="10" borderId="0" xfId="0" applyFont="1" applyFill="1" applyAlignment="1">
      <alignment horizontal="right" vertical="center"/>
    </xf>
    <xf numFmtId="3" fontId="12" fillId="4" borderId="14" xfId="63" applyNumberFormat="1" applyFont="1" applyFill="1" applyBorder="1" applyAlignment="1">
      <alignment horizontal="right" vertical="center" wrapText="1"/>
      <protection/>
    </xf>
    <xf numFmtId="0" fontId="69" fillId="10" borderId="0" xfId="0" applyFont="1" applyFill="1" applyAlignment="1">
      <alignment vertical="center"/>
    </xf>
    <xf numFmtId="0" fontId="59" fillId="10" borderId="0" xfId="0" applyFont="1" applyFill="1" applyBorder="1" applyAlignment="1">
      <alignment horizontal="left" vertical="center"/>
    </xf>
    <xf numFmtId="0" fontId="61" fillId="4" borderId="0" xfId="58" applyFont="1" applyFill="1" applyBorder="1" applyAlignment="1">
      <alignment horizontal="center"/>
      <protection/>
    </xf>
    <xf numFmtId="0" fontId="58" fillId="10" borderId="0" xfId="0" applyFont="1" applyFill="1" applyBorder="1" applyAlignment="1">
      <alignment horizontal="center"/>
    </xf>
    <xf numFmtId="0" fontId="57" fillId="10" borderId="0" xfId="0" applyFont="1" applyFill="1" applyBorder="1" applyAlignment="1">
      <alignment horizontal="center"/>
    </xf>
    <xf numFmtId="0" fontId="61" fillId="4" borderId="0" xfId="0" applyFont="1" applyFill="1" applyBorder="1" applyAlignment="1">
      <alignment horizontal="left"/>
    </xf>
    <xf numFmtId="0" fontId="52" fillId="0" borderId="0" xfId="0" applyFont="1" applyAlignment="1">
      <alignment horizontal="right"/>
    </xf>
    <xf numFmtId="0" fontId="61" fillId="4" borderId="0" xfId="0" applyFont="1" applyFill="1" applyBorder="1" applyAlignment="1">
      <alignment horizontal="right"/>
    </xf>
    <xf numFmtId="0" fontId="10" fillId="10" borderId="0" xfId="62" applyFont="1" applyFill="1" applyBorder="1" applyAlignment="1">
      <alignment horizontal="center" vertical="center" wrapText="1"/>
      <protection/>
    </xf>
    <xf numFmtId="0" fontId="10" fillId="10" borderId="13" xfId="62" applyFont="1" applyFill="1" applyBorder="1" applyAlignment="1">
      <alignment horizontal="center" vertical="center" wrapText="1"/>
      <protection/>
    </xf>
    <xf numFmtId="0" fontId="58" fillId="10" borderId="0" xfId="0" applyFont="1" applyFill="1" applyBorder="1" applyAlignment="1">
      <alignment horizontal="right"/>
    </xf>
    <xf numFmtId="0" fontId="5" fillId="10" borderId="0" xfId="64" applyFont="1" applyFill="1" applyBorder="1" applyAlignment="1">
      <alignment horizontal="center" vertical="center"/>
      <protection/>
    </xf>
    <xf numFmtId="0" fontId="61" fillId="4" borderId="0" xfId="0" applyFont="1" applyFill="1" applyBorder="1" applyAlignment="1">
      <alignment horizontal="center" wrapText="1"/>
    </xf>
    <xf numFmtId="0" fontId="6" fillId="10" borderId="0" xfId="64" applyFont="1" applyFill="1" applyBorder="1" applyAlignment="1">
      <alignment horizontal="right" vertical="center"/>
      <protection/>
    </xf>
    <xf numFmtId="0" fontId="6" fillId="10" borderId="13" xfId="64" applyFont="1" applyFill="1" applyBorder="1" applyAlignment="1">
      <alignment horizontal="right" vertical="center"/>
      <protection/>
    </xf>
    <xf numFmtId="0" fontId="4" fillId="10" borderId="0" xfId="64" applyFont="1" applyFill="1" applyBorder="1" applyAlignment="1">
      <alignment horizontal="right" vertical="center" wrapText="1"/>
      <protection/>
    </xf>
    <xf numFmtId="0" fontId="5" fillId="10" borderId="0" xfId="64" applyFont="1" applyFill="1" applyBorder="1" applyAlignment="1">
      <alignment horizontal="center" vertical="center" readingOrder="1"/>
      <protection/>
    </xf>
    <xf numFmtId="0" fontId="61" fillId="4" borderId="0" xfId="0" applyFont="1" applyFill="1" applyBorder="1" applyAlignment="1">
      <alignment horizontal="center" wrapText="1" readingOrder="1"/>
    </xf>
    <xf numFmtId="0" fontId="6" fillId="10" borderId="0" xfId="64" applyFont="1" applyFill="1" applyBorder="1" applyAlignment="1">
      <alignment horizontal="right" vertical="center" readingOrder="1"/>
      <protection/>
    </xf>
    <xf numFmtId="0" fontId="6" fillId="10" borderId="13" xfId="64" applyFont="1" applyFill="1" applyBorder="1" applyAlignment="1">
      <alignment horizontal="right" vertical="center" readingOrder="1"/>
      <protection/>
    </xf>
    <xf numFmtId="0" fontId="12" fillId="10" borderId="0" xfId="64" applyFont="1" applyFill="1" applyBorder="1" applyAlignment="1">
      <alignment horizontal="right" vertical="center" wrapText="1" readingOrder="1"/>
      <protection/>
    </xf>
    <xf numFmtId="0" fontId="12" fillId="10" borderId="0" xfId="64" applyFont="1" applyFill="1" applyBorder="1" applyAlignment="1">
      <alignment horizontal="right" vertical="center" wrapText="1"/>
      <protection/>
    </xf>
    <xf numFmtId="0" fontId="10" fillId="10" borderId="0" xfId="64" applyFont="1" applyFill="1" applyBorder="1" applyAlignment="1">
      <alignment horizontal="right" vertical="center" wrapText="1"/>
      <protection/>
    </xf>
    <xf numFmtId="0" fontId="11" fillId="10" borderId="0" xfId="64" applyFont="1" applyFill="1" applyBorder="1" applyAlignment="1">
      <alignment horizontal="right" vertical="center" wrapText="1"/>
      <protection/>
    </xf>
    <xf numFmtId="0" fontId="5" fillId="10" borderId="0" xfId="63" applyFont="1" applyFill="1" applyBorder="1" applyAlignment="1">
      <alignment horizontal="center" vertical="center"/>
      <protection/>
    </xf>
    <xf numFmtId="0" fontId="6" fillId="4" borderId="0" xfId="63" applyFont="1" applyFill="1" applyBorder="1" applyAlignment="1">
      <alignment horizontal="right" vertical="center"/>
      <protection/>
    </xf>
    <xf numFmtId="0" fontId="61" fillId="4" borderId="0" xfId="0" applyFont="1" applyFill="1" applyBorder="1" applyAlignment="1">
      <alignment horizontal="left" wrapText="1"/>
    </xf>
    <xf numFmtId="0" fontId="6" fillId="10" borderId="0" xfId="63" applyFont="1" applyFill="1" applyBorder="1" applyAlignment="1">
      <alignment horizontal="center" vertical="center"/>
      <protection/>
    </xf>
    <xf numFmtId="0" fontId="6" fillId="10" borderId="13" xfId="63" applyFont="1" applyFill="1" applyBorder="1" applyAlignment="1">
      <alignment horizontal="center" vertical="center"/>
      <protection/>
    </xf>
    <xf numFmtId="0" fontId="4" fillId="10" borderId="0" xfId="63" applyFont="1" applyFill="1" applyBorder="1" applyAlignment="1">
      <alignment horizontal="right" vertical="center" wrapText="1"/>
      <protection/>
    </xf>
    <xf numFmtId="0" fontId="9" fillId="10" borderId="0" xfId="63" applyFont="1" applyFill="1" applyBorder="1" applyAlignment="1">
      <alignment horizontal="right" vertical="center"/>
      <protection/>
    </xf>
    <xf numFmtId="0" fontId="6" fillId="10" borderId="0" xfId="64" applyFont="1" applyFill="1" applyBorder="1" applyAlignment="1">
      <alignment horizontal="center" vertical="center" wrapText="1"/>
      <protection/>
    </xf>
    <xf numFmtId="0" fontId="6" fillId="10" borderId="13" xfId="64" applyFont="1" applyFill="1" applyBorder="1" applyAlignment="1">
      <alignment horizontal="center" vertical="center" wrapText="1"/>
      <protection/>
    </xf>
    <xf numFmtId="0" fontId="58" fillId="10" borderId="0" xfId="0" applyFont="1" applyFill="1" applyAlignment="1">
      <alignment horizontal="center"/>
    </xf>
    <xf numFmtId="0" fontId="57" fillId="10" borderId="0" xfId="0" applyFont="1" applyFill="1" applyAlignment="1">
      <alignment horizontal="center"/>
    </xf>
    <xf numFmtId="0" fontId="12" fillId="0" borderId="0" xfId="61" applyFont="1" applyFill="1" applyBorder="1" applyAlignment="1">
      <alignment horizontal="right" vertical="center" wrapText="1"/>
      <protection/>
    </xf>
    <xf numFmtId="0" fontId="61" fillId="4" borderId="0" xfId="0" applyFont="1" applyFill="1" applyAlignment="1">
      <alignment horizontal="center"/>
    </xf>
    <xf numFmtId="3" fontId="4" fillId="10" borderId="0" xfId="69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/>
    </xf>
    <xf numFmtId="3" fontId="12" fillId="10" borderId="0" xfId="69" applyNumberFormat="1" applyFont="1" applyFill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right" vertical="center" wrapText="1"/>
    </xf>
    <xf numFmtId="3" fontId="3" fillId="10" borderId="0" xfId="69" applyNumberFormat="1" applyFont="1" applyFill="1" applyBorder="1" applyAlignment="1">
      <alignment horizontal="center" vertical="top"/>
      <protection/>
    </xf>
    <xf numFmtId="3" fontId="3" fillId="10" borderId="13" xfId="69" applyNumberFormat="1" applyFont="1" applyFill="1" applyBorder="1" applyAlignment="1">
      <alignment horizontal="center" vertical="top"/>
      <protection/>
    </xf>
    <xf numFmtId="0" fontId="52" fillId="0" borderId="14" xfId="0" applyFont="1" applyBorder="1" applyAlignment="1">
      <alignment horizontal="center"/>
    </xf>
    <xf numFmtId="3" fontId="3" fillId="10" borderId="0" xfId="69" applyNumberFormat="1" applyFont="1" applyFill="1" applyBorder="1" applyAlignment="1">
      <alignment horizontal="center" vertical="center"/>
      <protection/>
    </xf>
    <xf numFmtId="3" fontId="3" fillId="10" borderId="13" xfId="69" applyNumberFormat="1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6" fillId="34" borderId="13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horizontal="right" vertical="center" wrapText="1"/>
    </xf>
    <xf numFmtId="3" fontId="12" fillId="34" borderId="13" xfId="0" applyNumberFormat="1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right" vertical="center" wrapText="1"/>
    </xf>
    <xf numFmtId="3" fontId="12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 vertical="top"/>
    </xf>
    <xf numFmtId="0" fontId="15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 wrapText="1"/>
    </xf>
    <xf numFmtId="179" fontId="9" fillId="34" borderId="0" xfId="0" applyNumberFormat="1" applyFont="1" applyFill="1" applyBorder="1" applyAlignment="1">
      <alignment horizontal="center" vertical="center" wrapText="1"/>
    </xf>
    <xf numFmtId="179" fontId="5" fillId="34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center" vertical="center" wrapText="1"/>
    </xf>
    <xf numFmtId="179" fontId="6" fillId="35" borderId="0" xfId="0" applyNumberFormat="1" applyFont="1" applyFill="1" applyBorder="1" applyAlignment="1">
      <alignment horizontal="left" vertical="center" wrapText="1"/>
    </xf>
    <xf numFmtId="179" fontId="6" fillId="35" borderId="0" xfId="0" applyNumberFormat="1" applyFont="1" applyFill="1" applyBorder="1" applyAlignment="1">
      <alignment horizontal="right" vertical="center" wrapText="1"/>
    </xf>
    <xf numFmtId="179" fontId="6" fillId="34" borderId="0" xfId="0" applyNumberFormat="1" applyFont="1" applyFill="1" applyBorder="1" applyAlignment="1">
      <alignment horizontal="right" vertical="center" wrapText="1"/>
    </xf>
    <xf numFmtId="179" fontId="6" fillId="34" borderId="13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 vertical="top" wrapText="1"/>
    </xf>
    <xf numFmtId="0" fontId="61" fillId="10" borderId="13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top" wrapText="1"/>
    </xf>
    <xf numFmtId="0" fontId="5" fillId="1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4" borderId="0" xfId="0" applyFont="1" applyFill="1" applyBorder="1" applyAlignment="1">
      <alignment horizontal="right"/>
    </xf>
    <xf numFmtId="0" fontId="61" fillId="10" borderId="0" xfId="0" applyFont="1" applyFill="1" applyBorder="1" applyAlignment="1">
      <alignment horizontal="right" vertical="center"/>
    </xf>
    <xf numFmtId="0" fontId="61" fillId="10" borderId="13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left"/>
    </xf>
    <xf numFmtId="0" fontId="58" fillId="10" borderId="0" xfId="0" applyFont="1" applyFill="1" applyBorder="1" applyAlignment="1">
      <alignment horizontal="center" vertical="center" wrapText="1"/>
    </xf>
    <xf numFmtId="3" fontId="12" fillId="10" borderId="15" xfId="65" applyNumberFormat="1" applyFont="1" applyFill="1" applyBorder="1" applyAlignment="1">
      <alignment horizontal="center" vertical="center"/>
      <protection/>
    </xf>
    <xf numFmtId="0" fontId="58" fillId="10" borderId="0" xfId="0" applyFont="1" applyFill="1" applyBorder="1" applyAlignment="1">
      <alignment horizontal="center" vertical="center"/>
    </xf>
    <xf numFmtId="0" fontId="61" fillId="10" borderId="0" xfId="0" applyFont="1" applyFill="1" applyBorder="1" applyAlignment="1">
      <alignment horizontal="center" vertical="center"/>
    </xf>
    <xf numFmtId="0" fontId="61" fillId="10" borderId="13" xfId="0" applyFont="1" applyFill="1" applyBorder="1" applyAlignment="1">
      <alignment horizontal="center" vertical="center"/>
    </xf>
    <xf numFmtId="0" fontId="61" fillId="4" borderId="14" xfId="0" applyFont="1" applyFill="1" applyBorder="1" applyAlignment="1">
      <alignment horizontal="center" vertical="center" wrapText="1"/>
    </xf>
    <xf numFmtId="0" fontId="61" fillId="4" borderId="0" xfId="0" applyFont="1" applyFill="1" applyBorder="1" applyAlignment="1">
      <alignment horizontal="center" vertical="center" wrapText="1"/>
    </xf>
    <xf numFmtId="0" fontId="61" fillId="10" borderId="0" xfId="0" applyFont="1" applyFill="1" applyBorder="1" applyAlignment="1">
      <alignment horizontal="center" vertical="center" wrapText="1"/>
    </xf>
    <xf numFmtId="0" fontId="52" fillId="10" borderId="0" xfId="0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3" fontId="10" fillId="4" borderId="18" xfId="65" applyNumberFormat="1" applyFont="1" applyFill="1" applyBorder="1" applyAlignment="1">
      <alignment horizontal="center" vertical="center"/>
      <protection/>
    </xf>
    <xf numFmtId="3" fontId="10" fillId="4" borderId="19" xfId="65" applyNumberFormat="1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0" fontId="61" fillId="4" borderId="0" xfId="0" applyFont="1" applyFill="1" applyBorder="1" applyAlignment="1">
      <alignment horizontal="center"/>
    </xf>
    <xf numFmtId="0" fontId="61" fillId="10" borderId="0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rmal_Sheet5" xfId="62"/>
    <cellStyle name="Normal_انشاء وزارة" xfId="63"/>
    <cellStyle name="Normal_بناء" xfId="64"/>
    <cellStyle name="Normal_جدول 14" xfId="65"/>
    <cellStyle name="Normal_جدول 16" xfId="66"/>
    <cellStyle name="Normal_جدول رقم 11" xfId="67"/>
    <cellStyle name="Normal_جدول رقم 16" xfId="68"/>
    <cellStyle name="Normal_جدول رقم 8" xfId="69"/>
    <cellStyle name="Normal_جدول رقم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rightToLeft="1" tabSelected="1" zoomScale="82" zoomScaleNormal="82" workbookViewId="0" topLeftCell="A13">
      <selection activeCell="L34" sqref="L34"/>
    </sheetView>
  </sheetViews>
  <sheetFormatPr defaultColWidth="9.140625" defaultRowHeight="15"/>
  <cols>
    <col min="2" max="2" width="19.7109375" style="0" customWidth="1"/>
    <col min="3" max="3" width="3.28125" style="0" customWidth="1"/>
    <col min="4" max="4" width="9.00390625" style="0" customWidth="1"/>
    <col min="5" max="5" width="4.421875" style="0" customWidth="1"/>
    <col min="6" max="6" width="8.7109375" style="0" customWidth="1"/>
    <col min="7" max="7" width="3.57421875" style="0" customWidth="1"/>
    <col min="8" max="8" width="9.57421875" style="0" customWidth="1"/>
    <col min="9" max="9" width="3.140625" style="0" customWidth="1"/>
    <col min="10" max="10" width="11.57421875" style="0" customWidth="1"/>
    <col min="13" max="13" width="8.8515625" style="0" customWidth="1"/>
  </cols>
  <sheetData>
    <row r="1" spans="2:10" ht="18.75" customHeight="1">
      <c r="B1" s="255" t="s">
        <v>438</v>
      </c>
      <c r="C1" s="255"/>
      <c r="D1" s="255"/>
      <c r="E1" s="255"/>
      <c r="F1" s="255"/>
      <c r="G1" s="255"/>
      <c r="H1" s="255"/>
      <c r="I1" s="255"/>
      <c r="J1" s="255"/>
    </row>
    <row r="2" spans="2:10" ht="12.75" customHeight="1">
      <c r="B2" s="108" t="s">
        <v>275</v>
      </c>
      <c r="C2" s="109"/>
      <c r="D2" s="109"/>
      <c r="E2" s="109"/>
      <c r="F2" s="109"/>
      <c r="G2" s="109"/>
      <c r="H2" s="256" t="s">
        <v>122</v>
      </c>
      <c r="I2" s="256"/>
      <c r="J2" s="256"/>
    </row>
    <row r="3" spans="2:16" ht="14.25" customHeight="1">
      <c r="B3" s="110"/>
      <c r="C3" s="257" t="s">
        <v>1</v>
      </c>
      <c r="D3" s="257"/>
      <c r="E3" s="257" t="s">
        <v>2</v>
      </c>
      <c r="F3" s="257"/>
      <c r="G3" s="257" t="s">
        <v>101</v>
      </c>
      <c r="H3" s="257"/>
      <c r="I3" s="257" t="s">
        <v>3</v>
      </c>
      <c r="J3" s="257"/>
      <c r="P3" s="38"/>
    </row>
    <row r="4" spans="2:10" ht="18" customHeight="1" thickBot="1">
      <c r="B4" s="111" t="s">
        <v>0</v>
      </c>
      <c r="C4" s="112" t="s">
        <v>4</v>
      </c>
      <c r="D4" s="112" t="s">
        <v>5</v>
      </c>
      <c r="E4" s="112" t="s">
        <v>4</v>
      </c>
      <c r="F4" s="112" t="s">
        <v>5</v>
      </c>
      <c r="G4" s="112" t="s">
        <v>4</v>
      </c>
      <c r="H4" s="112" t="s">
        <v>5</v>
      </c>
      <c r="I4" s="112" t="s">
        <v>4</v>
      </c>
      <c r="J4" s="112" t="s">
        <v>5</v>
      </c>
    </row>
    <row r="5" spans="2:11" s="41" customFormat="1" ht="18" customHeight="1" thickTop="1">
      <c r="B5" s="164" t="s">
        <v>162</v>
      </c>
      <c r="C5" s="102">
        <v>1</v>
      </c>
      <c r="D5" s="102">
        <v>955260</v>
      </c>
      <c r="E5" s="102">
        <v>0</v>
      </c>
      <c r="F5" s="102">
        <v>0</v>
      </c>
      <c r="G5" s="102">
        <v>0</v>
      </c>
      <c r="H5" s="102">
        <v>0</v>
      </c>
      <c r="I5" s="102">
        <f>C5+E5+G5</f>
        <v>1</v>
      </c>
      <c r="J5" s="102">
        <f>D5+F5+H5</f>
        <v>955260</v>
      </c>
      <c r="K5" s="40"/>
    </row>
    <row r="6" spans="2:10" s="41" customFormat="1" ht="15" customHeight="1">
      <c r="B6" s="161" t="s">
        <v>103</v>
      </c>
      <c r="C6" s="103">
        <v>3</v>
      </c>
      <c r="D6" s="103">
        <v>1112879</v>
      </c>
      <c r="E6" s="103">
        <v>0</v>
      </c>
      <c r="F6" s="103">
        <v>0</v>
      </c>
      <c r="G6" s="103">
        <v>3</v>
      </c>
      <c r="H6" s="103">
        <v>1054830</v>
      </c>
      <c r="I6" s="103">
        <f aca="true" t="shared" si="0" ref="I6:J26">C6+E6+G6</f>
        <v>6</v>
      </c>
      <c r="J6" s="103">
        <f t="shared" si="0"/>
        <v>2167709</v>
      </c>
    </row>
    <row r="7" spans="2:10" s="41" customFormat="1" ht="15.75" customHeight="1">
      <c r="B7" s="164" t="s">
        <v>104</v>
      </c>
      <c r="C7" s="102">
        <v>4</v>
      </c>
      <c r="D7" s="102">
        <v>8229041</v>
      </c>
      <c r="E7" s="102">
        <v>1</v>
      </c>
      <c r="F7" s="102">
        <v>60002</v>
      </c>
      <c r="G7" s="102">
        <v>6</v>
      </c>
      <c r="H7" s="102">
        <v>1076521</v>
      </c>
      <c r="I7" s="102">
        <f t="shared" si="0"/>
        <v>11</v>
      </c>
      <c r="J7" s="102">
        <f t="shared" si="0"/>
        <v>9365564</v>
      </c>
    </row>
    <row r="8" spans="2:10" s="41" customFormat="1" ht="15" customHeight="1">
      <c r="B8" s="161" t="s">
        <v>105</v>
      </c>
      <c r="C8" s="103">
        <v>0</v>
      </c>
      <c r="D8" s="103">
        <v>0</v>
      </c>
      <c r="E8" s="103">
        <v>2</v>
      </c>
      <c r="F8" s="103">
        <v>4895507</v>
      </c>
      <c r="G8" s="103">
        <v>16</v>
      </c>
      <c r="H8" s="103">
        <v>58571179</v>
      </c>
      <c r="I8" s="103">
        <f t="shared" si="0"/>
        <v>18</v>
      </c>
      <c r="J8" s="103">
        <f t="shared" si="0"/>
        <v>63466686</v>
      </c>
    </row>
    <row r="9" spans="2:10" s="41" customFormat="1" ht="21" customHeight="1">
      <c r="B9" s="164" t="s">
        <v>163</v>
      </c>
      <c r="C9" s="102">
        <v>1</v>
      </c>
      <c r="D9" s="102">
        <v>621358</v>
      </c>
      <c r="E9" s="102">
        <v>0</v>
      </c>
      <c r="F9" s="102">
        <v>0</v>
      </c>
      <c r="G9" s="102">
        <v>0</v>
      </c>
      <c r="H9" s="102">
        <v>0</v>
      </c>
      <c r="I9" s="102">
        <f t="shared" si="0"/>
        <v>1</v>
      </c>
      <c r="J9" s="102">
        <f t="shared" si="0"/>
        <v>621358</v>
      </c>
    </row>
    <row r="10" spans="2:10" s="41" customFormat="1" ht="18" customHeight="1">
      <c r="B10" s="161" t="s">
        <v>106</v>
      </c>
      <c r="C10" s="103">
        <v>2</v>
      </c>
      <c r="D10" s="103">
        <v>276433</v>
      </c>
      <c r="E10" s="103">
        <v>1</v>
      </c>
      <c r="F10" s="103">
        <v>356020</v>
      </c>
      <c r="G10" s="103">
        <v>4</v>
      </c>
      <c r="H10" s="103">
        <v>968991</v>
      </c>
      <c r="I10" s="103">
        <f t="shared" si="0"/>
        <v>7</v>
      </c>
      <c r="J10" s="103">
        <f t="shared" si="0"/>
        <v>1601444</v>
      </c>
    </row>
    <row r="11" spans="2:10" s="41" customFormat="1" ht="18" customHeight="1">
      <c r="B11" s="164" t="s">
        <v>107</v>
      </c>
      <c r="C11" s="102">
        <v>8</v>
      </c>
      <c r="D11" s="102">
        <v>16752054</v>
      </c>
      <c r="E11" s="102">
        <v>28</v>
      </c>
      <c r="F11" s="102">
        <v>96240851</v>
      </c>
      <c r="G11" s="102">
        <v>30</v>
      </c>
      <c r="H11" s="102">
        <v>29838656</v>
      </c>
      <c r="I11" s="102">
        <f t="shared" si="0"/>
        <v>66</v>
      </c>
      <c r="J11" s="102">
        <f t="shared" si="0"/>
        <v>142831561</v>
      </c>
    </row>
    <row r="12" spans="2:10" s="41" customFormat="1" ht="18" customHeight="1">
      <c r="B12" s="161" t="s">
        <v>108</v>
      </c>
      <c r="C12" s="103">
        <v>6</v>
      </c>
      <c r="D12" s="103">
        <v>7341438</v>
      </c>
      <c r="E12" s="103">
        <v>36</v>
      </c>
      <c r="F12" s="103">
        <v>77619656</v>
      </c>
      <c r="G12" s="103">
        <v>6</v>
      </c>
      <c r="H12" s="103">
        <v>8930465</v>
      </c>
      <c r="I12" s="103">
        <f t="shared" si="0"/>
        <v>48</v>
      </c>
      <c r="J12" s="103">
        <f t="shared" si="0"/>
        <v>93891559</v>
      </c>
    </row>
    <row r="13" spans="2:14" s="41" customFormat="1" ht="17.25" customHeight="1">
      <c r="B13" s="164" t="s">
        <v>109</v>
      </c>
      <c r="C13" s="102">
        <v>12</v>
      </c>
      <c r="D13" s="102">
        <v>8182489</v>
      </c>
      <c r="E13" s="102">
        <v>0</v>
      </c>
      <c r="F13" s="102">
        <v>0</v>
      </c>
      <c r="G13" s="102">
        <v>3</v>
      </c>
      <c r="H13" s="102">
        <v>841090</v>
      </c>
      <c r="I13" s="102">
        <f t="shared" si="0"/>
        <v>15</v>
      </c>
      <c r="J13" s="102">
        <f t="shared" si="0"/>
        <v>9023579</v>
      </c>
      <c r="N13" s="41" t="s">
        <v>58</v>
      </c>
    </row>
    <row r="14" spans="2:10" s="41" customFormat="1" ht="23.25" customHeight="1">
      <c r="B14" s="161" t="s">
        <v>110</v>
      </c>
      <c r="C14" s="103">
        <v>3</v>
      </c>
      <c r="D14" s="103">
        <v>23377580</v>
      </c>
      <c r="E14" s="103">
        <v>0</v>
      </c>
      <c r="F14" s="103">
        <v>0</v>
      </c>
      <c r="G14" s="103">
        <v>4</v>
      </c>
      <c r="H14" s="103">
        <v>3347107</v>
      </c>
      <c r="I14" s="103">
        <f t="shared" si="0"/>
        <v>7</v>
      </c>
      <c r="J14" s="103">
        <f t="shared" si="0"/>
        <v>26724687</v>
      </c>
    </row>
    <row r="15" spans="2:10" s="41" customFormat="1" ht="15.75" customHeight="1">
      <c r="B15" s="164" t="s">
        <v>111</v>
      </c>
      <c r="C15" s="102">
        <v>1</v>
      </c>
      <c r="D15" s="102">
        <v>926408</v>
      </c>
      <c r="E15" s="102">
        <v>0</v>
      </c>
      <c r="F15" s="102">
        <v>0</v>
      </c>
      <c r="G15" s="102">
        <v>3</v>
      </c>
      <c r="H15" s="102">
        <v>6106615</v>
      </c>
      <c r="I15" s="102">
        <f t="shared" si="0"/>
        <v>4</v>
      </c>
      <c r="J15" s="102">
        <f t="shared" si="0"/>
        <v>7033023</v>
      </c>
    </row>
    <row r="16" spans="2:10" s="41" customFormat="1" ht="15.75" customHeight="1">
      <c r="B16" s="161" t="s">
        <v>112</v>
      </c>
      <c r="C16" s="103">
        <v>6</v>
      </c>
      <c r="D16" s="103">
        <v>15467807</v>
      </c>
      <c r="E16" s="103">
        <v>0</v>
      </c>
      <c r="F16" s="103">
        <v>0</v>
      </c>
      <c r="G16" s="103">
        <v>0</v>
      </c>
      <c r="H16" s="103">
        <v>0</v>
      </c>
      <c r="I16" s="103">
        <f t="shared" si="0"/>
        <v>6</v>
      </c>
      <c r="J16" s="103">
        <f t="shared" si="0"/>
        <v>15467807</v>
      </c>
    </row>
    <row r="17" spans="2:10" s="41" customFormat="1" ht="15" customHeight="1">
      <c r="B17" s="164" t="s">
        <v>113</v>
      </c>
      <c r="C17" s="102">
        <v>1</v>
      </c>
      <c r="D17" s="102">
        <v>526388</v>
      </c>
      <c r="E17" s="102">
        <v>1</v>
      </c>
      <c r="F17" s="102">
        <v>99490</v>
      </c>
      <c r="G17" s="102">
        <v>1</v>
      </c>
      <c r="H17" s="102">
        <v>229338</v>
      </c>
      <c r="I17" s="102">
        <f t="shared" si="0"/>
        <v>3</v>
      </c>
      <c r="J17" s="102">
        <f t="shared" si="0"/>
        <v>855216</v>
      </c>
    </row>
    <row r="18" spans="2:10" s="41" customFormat="1" ht="15.75" customHeight="1">
      <c r="B18" s="161" t="s">
        <v>114</v>
      </c>
      <c r="C18" s="103">
        <v>7</v>
      </c>
      <c r="D18" s="103">
        <v>6128069</v>
      </c>
      <c r="E18" s="103">
        <v>1</v>
      </c>
      <c r="F18" s="103">
        <v>1125947</v>
      </c>
      <c r="G18" s="103">
        <v>17</v>
      </c>
      <c r="H18" s="103">
        <v>2156899</v>
      </c>
      <c r="I18" s="103">
        <f t="shared" si="0"/>
        <v>25</v>
      </c>
      <c r="J18" s="103">
        <f t="shared" si="0"/>
        <v>9410915</v>
      </c>
    </row>
    <row r="19" spans="2:10" s="41" customFormat="1" ht="16.5" customHeight="1">
      <c r="B19" s="164" t="s">
        <v>115</v>
      </c>
      <c r="C19" s="102">
        <v>0</v>
      </c>
      <c r="D19" s="102">
        <v>0</v>
      </c>
      <c r="E19" s="102">
        <v>0</v>
      </c>
      <c r="F19" s="102">
        <v>0</v>
      </c>
      <c r="G19" s="102">
        <v>1</v>
      </c>
      <c r="H19" s="102">
        <v>540848</v>
      </c>
      <c r="I19" s="102">
        <f t="shared" si="0"/>
        <v>1</v>
      </c>
      <c r="J19" s="102">
        <f t="shared" si="0"/>
        <v>540848</v>
      </c>
    </row>
    <row r="20" spans="2:10" s="41" customFormat="1" ht="16.5" customHeight="1">
      <c r="B20" s="161" t="s">
        <v>116</v>
      </c>
      <c r="C20" s="103">
        <v>3</v>
      </c>
      <c r="D20" s="103">
        <v>1215264</v>
      </c>
      <c r="E20" s="103">
        <v>6</v>
      </c>
      <c r="F20" s="103">
        <v>9913462</v>
      </c>
      <c r="G20" s="103">
        <v>34</v>
      </c>
      <c r="H20" s="103">
        <v>21087339</v>
      </c>
      <c r="I20" s="103">
        <f t="shared" si="0"/>
        <v>43</v>
      </c>
      <c r="J20" s="103">
        <f t="shared" si="0"/>
        <v>32216065</v>
      </c>
    </row>
    <row r="21" spans="2:10" s="41" customFormat="1" ht="15.75" customHeight="1">
      <c r="B21" s="164" t="s">
        <v>121</v>
      </c>
      <c r="C21" s="102">
        <v>1</v>
      </c>
      <c r="D21" s="102">
        <v>280050</v>
      </c>
      <c r="E21" s="102">
        <v>0</v>
      </c>
      <c r="F21" s="102">
        <v>0</v>
      </c>
      <c r="G21" s="102">
        <v>1</v>
      </c>
      <c r="H21" s="102">
        <v>126676</v>
      </c>
      <c r="I21" s="102">
        <f t="shared" si="0"/>
        <v>2</v>
      </c>
      <c r="J21" s="102">
        <f t="shared" si="0"/>
        <v>406726</v>
      </c>
    </row>
    <row r="22" spans="2:10" s="41" customFormat="1" ht="15.75" customHeight="1">
      <c r="B22" s="161" t="s">
        <v>117</v>
      </c>
      <c r="C22" s="103">
        <v>0</v>
      </c>
      <c r="D22" s="103">
        <v>0</v>
      </c>
      <c r="E22" s="103">
        <v>3</v>
      </c>
      <c r="F22" s="103">
        <v>81910790</v>
      </c>
      <c r="G22" s="103">
        <v>2</v>
      </c>
      <c r="H22" s="103">
        <v>359985</v>
      </c>
      <c r="I22" s="103">
        <f t="shared" si="0"/>
        <v>5</v>
      </c>
      <c r="J22" s="103">
        <f t="shared" si="0"/>
        <v>82270775</v>
      </c>
    </row>
    <row r="23" spans="2:10" s="41" customFormat="1" ht="17.25" customHeight="1">
      <c r="B23" s="164" t="s">
        <v>6</v>
      </c>
      <c r="C23" s="102">
        <v>5</v>
      </c>
      <c r="D23" s="102">
        <v>10020345</v>
      </c>
      <c r="E23" s="102">
        <v>6</v>
      </c>
      <c r="F23" s="102">
        <v>5186999</v>
      </c>
      <c r="G23" s="102">
        <v>51</v>
      </c>
      <c r="H23" s="102">
        <v>23261101</v>
      </c>
      <c r="I23" s="102">
        <f t="shared" si="0"/>
        <v>62</v>
      </c>
      <c r="J23" s="102">
        <f t="shared" si="0"/>
        <v>38468445</v>
      </c>
    </row>
    <row r="24" spans="2:10" s="41" customFormat="1" ht="15.75" customHeight="1">
      <c r="B24" s="161" t="s">
        <v>118</v>
      </c>
      <c r="C24" s="103">
        <v>1</v>
      </c>
      <c r="D24" s="103">
        <v>584550</v>
      </c>
      <c r="E24" s="103">
        <v>0</v>
      </c>
      <c r="F24" s="103">
        <v>0</v>
      </c>
      <c r="G24" s="103">
        <v>1</v>
      </c>
      <c r="H24" s="103">
        <v>1502888</v>
      </c>
      <c r="I24" s="103">
        <f t="shared" si="0"/>
        <v>2</v>
      </c>
      <c r="J24" s="103">
        <f t="shared" si="0"/>
        <v>2087438</v>
      </c>
    </row>
    <row r="25" spans="2:10" s="41" customFormat="1" ht="19.5" customHeight="1">
      <c r="B25" s="164" t="s">
        <v>119</v>
      </c>
      <c r="C25" s="102">
        <v>1</v>
      </c>
      <c r="D25" s="102">
        <v>152256</v>
      </c>
      <c r="E25" s="102">
        <v>0</v>
      </c>
      <c r="F25" s="102">
        <v>0</v>
      </c>
      <c r="G25" s="102">
        <v>0</v>
      </c>
      <c r="H25" s="102">
        <v>0</v>
      </c>
      <c r="I25" s="102">
        <f t="shared" si="0"/>
        <v>1</v>
      </c>
      <c r="J25" s="102">
        <f t="shared" si="0"/>
        <v>152256</v>
      </c>
    </row>
    <row r="26" spans="2:10" s="41" customFormat="1" ht="18" customHeight="1">
      <c r="B26" s="161" t="s">
        <v>120</v>
      </c>
      <c r="C26" s="103">
        <v>73</v>
      </c>
      <c r="D26" s="103">
        <v>123768680</v>
      </c>
      <c r="E26" s="103">
        <v>104</v>
      </c>
      <c r="F26" s="103">
        <v>220550365</v>
      </c>
      <c r="G26" s="103">
        <v>26</v>
      </c>
      <c r="H26" s="103">
        <v>63014853</v>
      </c>
      <c r="I26" s="103">
        <f t="shared" si="0"/>
        <v>203</v>
      </c>
      <c r="J26" s="103">
        <f t="shared" si="0"/>
        <v>407333898</v>
      </c>
    </row>
    <row r="27" spans="2:10" s="41" customFormat="1" ht="18" customHeight="1" thickBot="1">
      <c r="B27" s="113" t="s">
        <v>3</v>
      </c>
      <c r="C27" s="104">
        <f>SUM(C5:C26)</f>
        <v>139</v>
      </c>
      <c r="D27" s="104">
        <f aca="true" t="shared" si="1" ref="D27:J27">SUM(D5:D26)</f>
        <v>225918349</v>
      </c>
      <c r="E27" s="104">
        <f t="shared" si="1"/>
        <v>189</v>
      </c>
      <c r="F27" s="104">
        <f t="shared" si="1"/>
        <v>497959089</v>
      </c>
      <c r="G27" s="104">
        <f t="shared" si="1"/>
        <v>209</v>
      </c>
      <c r="H27" s="104">
        <f t="shared" si="1"/>
        <v>223015381</v>
      </c>
      <c r="I27" s="104">
        <f t="shared" si="1"/>
        <v>537</v>
      </c>
      <c r="J27" s="104">
        <f t="shared" si="1"/>
        <v>946892819</v>
      </c>
    </row>
    <row r="28" spans="2:5" ht="15.75" customHeight="1" thickTop="1">
      <c r="B28" s="39"/>
      <c r="C28" s="39"/>
      <c r="E28" s="10"/>
    </row>
    <row r="29" spans="2:5" ht="15.75" customHeight="1">
      <c r="B29" s="39"/>
      <c r="C29" s="39"/>
      <c r="E29" s="10"/>
    </row>
    <row r="30" spans="2:5" ht="15.75" customHeight="1">
      <c r="B30" s="39"/>
      <c r="C30" s="39"/>
      <c r="E30" s="10"/>
    </row>
    <row r="31" spans="2:3" ht="14.25">
      <c r="B31" s="39"/>
      <c r="C31" s="39"/>
    </row>
    <row r="32" spans="2:10" ht="24.75" customHeight="1">
      <c r="B32" s="253" t="s">
        <v>439</v>
      </c>
      <c r="C32" s="253"/>
      <c r="D32" s="253"/>
      <c r="E32" s="253"/>
      <c r="F32" s="253"/>
      <c r="G32" s="253"/>
      <c r="H32" s="253"/>
      <c r="I32" s="253"/>
      <c r="J32" s="253"/>
    </row>
    <row r="33" spans="2:10" ht="24.75" customHeight="1">
      <c r="B33" s="108" t="s">
        <v>276</v>
      </c>
      <c r="C33" s="109"/>
      <c r="D33" s="109"/>
      <c r="E33" s="109"/>
      <c r="F33" s="109"/>
      <c r="G33" s="109"/>
      <c r="H33" s="163"/>
      <c r="I33" s="163"/>
      <c r="J33" s="163"/>
    </row>
    <row r="34" spans="2:10" ht="24" customHeight="1">
      <c r="B34" s="114"/>
      <c r="C34" s="162" t="s">
        <v>1</v>
      </c>
      <c r="D34" s="162"/>
      <c r="E34" s="162" t="s">
        <v>2</v>
      </c>
      <c r="F34" s="162"/>
      <c r="G34" s="162" t="s">
        <v>101</v>
      </c>
      <c r="H34" s="162"/>
      <c r="I34" s="162" t="s">
        <v>3</v>
      </c>
      <c r="J34" s="162"/>
    </row>
    <row r="35" spans="2:10" ht="36.75" customHeight="1" thickBot="1">
      <c r="B35" s="111" t="s">
        <v>0</v>
      </c>
      <c r="C35" s="112" t="s">
        <v>4</v>
      </c>
      <c r="D35" s="112"/>
      <c r="E35" s="112" t="s">
        <v>4</v>
      </c>
      <c r="F35" s="112"/>
      <c r="G35" s="112" t="s">
        <v>4</v>
      </c>
      <c r="H35" s="112"/>
      <c r="I35" s="112" t="s">
        <v>4</v>
      </c>
      <c r="J35" s="112"/>
    </row>
    <row r="36" spans="2:10" ht="30" customHeight="1" thickTop="1">
      <c r="B36" s="115" t="s">
        <v>104</v>
      </c>
      <c r="C36" s="254">
        <v>6</v>
      </c>
      <c r="D36" s="254"/>
      <c r="E36" s="254">
        <v>0</v>
      </c>
      <c r="F36" s="254"/>
      <c r="G36" s="105">
        <v>0</v>
      </c>
      <c r="H36" s="105"/>
      <c r="I36" s="254">
        <f>C36+E36+G36</f>
        <v>6</v>
      </c>
      <c r="J36" s="254"/>
    </row>
    <row r="37" spans="2:10" ht="30" customHeight="1">
      <c r="B37" s="116" t="s">
        <v>107</v>
      </c>
      <c r="C37" s="252">
        <v>1</v>
      </c>
      <c r="D37" s="252"/>
      <c r="E37" s="252">
        <v>2</v>
      </c>
      <c r="F37" s="252"/>
      <c r="G37" s="66">
        <v>0</v>
      </c>
      <c r="H37" s="66"/>
      <c r="I37" s="252">
        <v>3</v>
      </c>
      <c r="J37" s="252"/>
    </row>
    <row r="38" spans="2:10" ht="30" customHeight="1">
      <c r="B38" s="115" t="s">
        <v>108</v>
      </c>
      <c r="C38" s="250">
        <v>0</v>
      </c>
      <c r="D38" s="250"/>
      <c r="E38" s="250">
        <v>1</v>
      </c>
      <c r="F38" s="250"/>
      <c r="G38" s="65">
        <v>0</v>
      </c>
      <c r="H38" s="65"/>
      <c r="I38" s="250">
        <v>1</v>
      </c>
      <c r="J38" s="250"/>
    </row>
    <row r="39" spans="2:10" ht="30" customHeight="1">
      <c r="B39" s="116" t="s">
        <v>112</v>
      </c>
      <c r="C39" s="252">
        <v>1</v>
      </c>
      <c r="D39" s="252"/>
      <c r="E39" s="252">
        <v>0</v>
      </c>
      <c r="F39" s="252"/>
      <c r="G39" s="66">
        <v>0</v>
      </c>
      <c r="H39" s="66"/>
      <c r="I39" s="252">
        <v>1</v>
      </c>
      <c r="J39" s="252"/>
    </row>
    <row r="40" spans="2:10" ht="30" customHeight="1">
      <c r="B40" s="115" t="s">
        <v>121</v>
      </c>
      <c r="C40" s="250">
        <v>1</v>
      </c>
      <c r="D40" s="250"/>
      <c r="E40" s="250">
        <v>0</v>
      </c>
      <c r="F40" s="250"/>
      <c r="G40" s="65">
        <v>0</v>
      </c>
      <c r="H40" s="65"/>
      <c r="I40" s="250">
        <v>1</v>
      </c>
      <c r="J40" s="250"/>
    </row>
    <row r="41" spans="2:10" ht="30" customHeight="1">
      <c r="B41" s="116" t="s">
        <v>117</v>
      </c>
      <c r="C41" s="252">
        <v>0</v>
      </c>
      <c r="D41" s="252"/>
      <c r="E41" s="252">
        <v>1</v>
      </c>
      <c r="F41" s="252"/>
      <c r="G41" s="66">
        <v>0</v>
      </c>
      <c r="H41" s="66"/>
      <c r="I41" s="252">
        <v>1</v>
      </c>
      <c r="J41" s="252"/>
    </row>
    <row r="42" spans="2:10" ht="30" customHeight="1">
      <c r="B42" s="115" t="s">
        <v>120</v>
      </c>
      <c r="C42" s="250">
        <v>1</v>
      </c>
      <c r="D42" s="250"/>
      <c r="E42" s="250">
        <v>2</v>
      </c>
      <c r="F42" s="250"/>
      <c r="G42" s="106">
        <v>0</v>
      </c>
      <c r="H42" s="106"/>
      <c r="I42" s="250">
        <v>3</v>
      </c>
      <c r="J42" s="250"/>
    </row>
    <row r="43" spans="2:10" ht="26.25" customHeight="1" thickBot="1">
      <c r="B43" s="42" t="s">
        <v>3</v>
      </c>
      <c r="C43" s="251">
        <f>SUM(C36:C42)</f>
        <v>10</v>
      </c>
      <c r="D43" s="251"/>
      <c r="E43" s="165">
        <f>SUM(E36:E42)</f>
        <v>6</v>
      </c>
      <c r="F43" s="165"/>
      <c r="G43" s="165">
        <f>SUM(G36:G42)</f>
        <v>0</v>
      </c>
      <c r="H43" s="165"/>
      <c r="I43" s="165">
        <f>SUM(I36:I42)</f>
        <v>16</v>
      </c>
      <c r="J43" s="165"/>
    </row>
    <row r="44" ht="15" thickTop="1"/>
  </sheetData>
  <sheetProtection/>
  <mergeCells count="29">
    <mergeCell ref="B1:J1"/>
    <mergeCell ref="H2:J2"/>
    <mergeCell ref="C3:D3"/>
    <mergeCell ref="E3:F3"/>
    <mergeCell ref="G3:H3"/>
    <mergeCell ref="I3:J3"/>
    <mergeCell ref="B32:J32"/>
    <mergeCell ref="C36:D36"/>
    <mergeCell ref="E36:F36"/>
    <mergeCell ref="I36:J36"/>
    <mergeCell ref="C37:D37"/>
    <mergeCell ref="E37:F37"/>
    <mergeCell ref="I37:J37"/>
    <mergeCell ref="C38:D38"/>
    <mergeCell ref="E38:F38"/>
    <mergeCell ref="I38:J38"/>
    <mergeCell ref="C39:D39"/>
    <mergeCell ref="E39:F39"/>
    <mergeCell ref="I39:J39"/>
    <mergeCell ref="C42:D42"/>
    <mergeCell ref="E42:F42"/>
    <mergeCell ref="I42:J42"/>
    <mergeCell ref="C43:D43"/>
    <mergeCell ref="C40:D40"/>
    <mergeCell ref="E40:F40"/>
    <mergeCell ref="I40:J40"/>
    <mergeCell ref="C41:D41"/>
    <mergeCell ref="E41:F41"/>
    <mergeCell ref="I41:J41"/>
  </mergeCells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65"/>
  <sheetViews>
    <sheetView rightToLeft="1" zoomScalePageLayoutView="0" workbookViewId="0" topLeftCell="A73">
      <selection activeCell="C4" sqref="C4:J4"/>
    </sheetView>
  </sheetViews>
  <sheetFormatPr defaultColWidth="9.140625" defaultRowHeight="15"/>
  <cols>
    <col min="2" max="2" width="9.140625" style="0" customWidth="1"/>
    <col min="3" max="3" width="7.421875" style="0" customWidth="1"/>
    <col min="4" max="4" width="9.140625" style="0" customWidth="1"/>
    <col min="5" max="5" width="9.57421875" style="0" customWidth="1"/>
    <col min="6" max="6" width="8.140625" style="0" customWidth="1"/>
    <col min="7" max="7" width="8.7109375" style="0" customWidth="1"/>
    <col min="8" max="8" width="11.57421875" style="0" customWidth="1"/>
    <col min="9" max="9" width="8.8515625" style="0" customWidth="1"/>
    <col min="10" max="11" width="12.28125" style="0" customWidth="1"/>
  </cols>
  <sheetData>
    <row r="2" spans="2:11" ht="18">
      <c r="B2" s="298" t="s">
        <v>295</v>
      </c>
      <c r="C2" s="298"/>
      <c r="D2" s="298"/>
      <c r="E2" s="298"/>
      <c r="F2" s="298"/>
      <c r="G2" s="298"/>
      <c r="H2" s="298"/>
      <c r="I2" s="298"/>
      <c r="J2" s="298"/>
      <c r="K2" s="1"/>
    </row>
    <row r="3" spans="2:10" ht="22.5" customHeight="1">
      <c r="B3" s="300" t="s">
        <v>281</v>
      </c>
      <c r="C3" s="300"/>
      <c r="D3" s="137"/>
      <c r="E3" s="297" t="s">
        <v>52</v>
      </c>
      <c r="F3" s="297"/>
      <c r="G3" s="129"/>
      <c r="H3" s="129"/>
      <c r="I3" s="297" t="s">
        <v>50</v>
      </c>
      <c r="J3" s="297"/>
    </row>
    <row r="4" spans="2:11" ht="15">
      <c r="B4" s="307" t="s">
        <v>10</v>
      </c>
      <c r="C4" s="311" t="s">
        <v>418</v>
      </c>
      <c r="D4" s="311"/>
      <c r="E4" s="311" t="s">
        <v>419</v>
      </c>
      <c r="F4" s="311"/>
      <c r="G4" s="311" t="s">
        <v>420</v>
      </c>
      <c r="H4" s="311"/>
      <c r="I4" s="311" t="s">
        <v>248</v>
      </c>
      <c r="J4" s="311"/>
      <c r="K4" s="2"/>
    </row>
    <row r="5" spans="2:11" ht="16.5" thickBot="1">
      <c r="B5" s="308"/>
      <c r="C5" s="184" t="s">
        <v>23</v>
      </c>
      <c r="D5" s="184" t="s">
        <v>33</v>
      </c>
      <c r="E5" s="184" t="s">
        <v>23</v>
      </c>
      <c r="F5" s="184" t="s">
        <v>33</v>
      </c>
      <c r="G5" s="184" t="s">
        <v>23</v>
      </c>
      <c r="H5" s="184" t="s">
        <v>33</v>
      </c>
      <c r="I5" s="184" t="s">
        <v>23</v>
      </c>
      <c r="J5" s="184" t="s">
        <v>33</v>
      </c>
      <c r="K5" s="2"/>
    </row>
    <row r="6" spans="2:11" ht="21.75" customHeight="1" thickTop="1">
      <c r="B6" s="127" t="s">
        <v>34</v>
      </c>
      <c r="C6" s="13">
        <v>0</v>
      </c>
      <c r="D6" s="13">
        <v>0</v>
      </c>
      <c r="E6" s="13">
        <v>0</v>
      </c>
      <c r="F6" s="13">
        <v>0</v>
      </c>
      <c r="G6" s="13">
        <v>4000</v>
      </c>
      <c r="H6" s="13">
        <v>40000</v>
      </c>
      <c r="I6" s="13">
        <v>0</v>
      </c>
      <c r="J6" s="13">
        <v>0</v>
      </c>
      <c r="K6" s="3"/>
    </row>
    <row r="7" spans="2:11" ht="21.75" customHeight="1">
      <c r="B7" s="128" t="s">
        <v>35</v>
      </c>
      <c r="C7" s="12">
        <v>600</v>
      </c>
      <c r="D7" s="12">
        <v>12000</v>
      </c>
      <c r="E7" s="12">
        <v>0</v>
      </c>
      <c r="F7" s="12">
        <v>0</v>
      </c>
      <c r="G7" s="12">
        <v>15380</v>
      </c>
      <c r="H7" s="12">
        <v>228460</v>
      </c>
      <c r="I7" s="12">
        <v>0</v>
      </c>
      <c r="J7" s="12">
        <v>0</v>
      </c>
      <c r="K7" s="3"/>
    </row>
    <row r="8" spans="2:11" ht="21.75" customHeight="1">
      <c r="B8" s="127" t="s">
        <v>36</v>
      </c>
      <c r="C8" s="13">
        <v>30</v>
      </c>
      <c r="D8" s="13">
        <v>530</v>
      </c>
      <c r="E8" s="13">
        <v>0</v>
      </c>
      <c r="F8" s="13">
        <v>0</v>
      </c>
      <c r="G8" s="13">
        <v>25036</v>
      </c>
      <c r="H8" s="13">
        <v>417433</v>
      </c>
      <c r="I8" s="13">
        <v>912</v>
      </c>
      <c r="J8" s="13">
        <v>16416</v>
      </c>
      <c r="K8" s="3"/>
    </row>
    <row r="9" spans="2:11" ht="21.75" customHeight="1">
      <c r="B9" s="128" t="s">
        <v>37</v>
      </c>
      <c r="C9" s="12">
        <v>0</v>
      </c>
      <c r="D9" s="12">
        <v>0</v>
      </c>
      <c r="E9" s="12">
        <v>250</v>
      </c>
      <c r="F9" s="12">
        <v>2500</v>
      </c>
      <c r="G9" s="12">
        <v>718</v>
      </c>
      <c r="H9" s="12">
        <v>46652</v>
      </c>
      <c r="I9" s="12">
        <v>720</v>
      </c>
      <c r="J9" s="12">
        <v>10800</v>
      </c>
      <c r="K9" s="3"/>
    </row>
    <row r="10" spans="2:11" ht="21.75" customHeight="1">
      <c r="B10" s="127" t="s">
        <v>38</v>
      </c>
      <c r="C10" s="13">
        <v>0</v>
      </c>
      <c r="D10" s="13">
        <v>0</v>
      </c>
      <c r="E10" s="13">
        <v>0</v>
      </c>
      <c r="F10" s="13">
        <v>0</v>
      </c>
      <c r="G10" s="13">
        <v>3202</v>
      </c>
      <c r="H10" s="13">
        <v>79300</v>
      </c>
      <c r="I10" s="13">
        <v>0</v>
      </c>
      <c r="J10" s="13">
        <v>0</v>
      </c>
      <c r="K10" s="3"/>
    </row>
    <row r="11" spans="2:10" ht="21.75" customHeight="1">
      <c r="B11" s="128" t="s">
        <v>39</v>
      </c>
      <c r="C11" s="12">
        <v>0</v>
      </c>
      <c r="D11" s="12">
        <v>0</v>
      </c>
      <c r="E11" s="12">
        <v>1840</v>
      </c>
      <c r="F11" s="12">
        <v>13880</v>
      </c>
      <c r="G11" s="12">
        <v>1265</v>
      </c>
      <c r="H11" s="12">
        <v>11090</v>
      </c>
      <c r="I11" s="12">
        <v>5089</v>
      </c>
      <c r="J11" s="12">
        <v>48850</v>
      </c>
    </row>
    <row r="12" spans="2:11" ht="21.75" customHeight="1">
      <c r="B12" s="127" t="s">
        <v>97</v>
      </c>
      <c r="C12" s="13">
        <v>300</v>
      </c>
      <c r="D12" s="13">
        <v>9000</v>
      </c>
      <c r="E12" s="13">
        <v>100</v>
      </c>
      <c r="F12" s="13">
        <v>3000</v>
      </c>
      <c r="G12" s="13">
        <v>3000</v>
      </c>
      <c r="H12" s="13">
        <v>42000</v>
      </c>
      <c r="I12" s="13">
        <v>0</v>
      </c>
      <c r="J12" s="13">
        <v>0</v>
      </c>
      <c r="K12" s="3"/>
    </row>
    <row r="13" spans="2:11" ht="21.75" customHeight="1">
      <c r="B13" s="128" t="s">
        <v>96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"/>
    </row>
    <row r="14" spans="2:11" ht="21.75" customHeight="1">
      <c r="B14" s="127" t="s">
        <v>40</v>
      </c>
      <c r="C14" s="13">
        <v>0</v>
      </c>
      <c r="D14" s="13">
        <v>0</v>
      </c>
      <c r="E14" s="13">
        <v>0</v>
      </c>
      <c r="F14" s="13">
        <v>0</v>
      </c>
      <c r="G14" s="13">
        <v>205</v>
      </c>
      <c r="H14" s="13">
        <v>4100</v>
      </c>
      <c r="I14" s="13">
        <v>0</v>
      </c>
      <c r="J14" s="13">
        <v>0</v>
      </c>
      <c r="K14" s="3"/>
    </row>
    <row r="15" spans="2:11" ht="21.75" customHeight="1">
      <c r="B15" s="128" t="s">
        <v>41</v>
      </c>
      <c r="C15" s="12">
        <v>0</v>
      </c>
      <c r="D15" s="12">
        <v>0</v>
      </c>
      <c r="E15" s="12">
        <v>0</v>
      </c>
      <c r="F15" s="12">
        <v>0</v>
      </c>
      <c r="G15" s="12">
        <v>2400</v>
      </c>
      <c r="H15" s="12">
        <v>36000</v>
      </c>
      <c r="I15" s="12">
        <v>0</v>
      </c>
      <c r="J15" s="12">
        <v>0</v>
      </c>
      <c r="K15" s="3"/>
    </row>
    <row r="16" spans="2:11" ht="21.75" customHeight="1" thickBot="1">
      <c r="B16" s="132" t="s">
        <v>42</v>
      </c>
      <c r="C16" s="13">
        <v>0</v>
      </c>
      <c r="D16" s="13">
        <v>0</v>
      </c>
      <c r="E16" s="13">
        <v>0</v>
      </c>
      <c r="F16" s="13">
        <v>0</v>
      </c>
      <c r="G16" s="13">
        <v>20759</v>
      </c>
      <c r="H16" s="13">
        <v>260047</v>
      </c>
      <c r="I16" s="13">
        <v>0</v>
      </c>
      <c r="J16" s="13">
        <v>0</v>
      </c>
      <c r="K16" s="3"/>
    </row>
    <row r="17" spans="2:10" ht="21.75" customHeight="1" thickBot="1">
      <c r="B17" s="124" t="s">
        <v>3</v>
      </c>
      <c r="C17" s="18">
        <f aca="true" t="shared" si="0" ref="C17:J17">SUM(C6:C16)</f>
        <v>930</v>
      </c>
      <c r="D17" s="18">
        <f t="shared" si="0"/>
        <v>21530</v>
      </c>
      <c r="E17" s="18">
        <f t="shared" si="0"/>
        <v>2190</v>
      </c>
      <c r="F17" s="18">
        <f t="shared" si="0"/>
        <v>19380</v>
      </c>
      <c r="G17" s="18">
        <f t="shared" si="0"/>
        <v>75965</v>
      </c>
      <c r="H17" s="18">
        <f t="shared" si="0"/>
        <v>1165082</v>
      </c>
      <c r="I17" s="18">
        <f t="shared" si="0"/>
        <v>6721</v>
      </c>
      <c r="J17" s="18">
        <f t="shared" si="0"/>
        <v>76066</v>
      </c>
    </row>
    <row r="18" spans="2:8" ht="15.75" thickTop="1">
      <c r="B18" s="310"/>
      <c r="C18" s="310"/>
      <c r="D18" s="310"/>
      <c r="E18" s="310"/>
      <c r="F18" s="310"/>
      <c r="G18" s="310"/>
      <c r="H18" s="310"/>
    </row>
    <row r="25" spans="2:10" ht="20.25" customHeight="1">
      <c r="B25" s="298" t="s">
        <v>295</v>
      </c>
      <c r="C25" s="298"/>
      <c r="D25" s="298"/>
      <c r="E25" s="298"/>
      <c r="F25" s="298"/>
      <c r="G25" s="298"/>
      <c r="H25" s="298"/>
      <c r="I25" s="298"/>
      <c r="J25" s="298"/>
    </row>
    <row r="26" spans="2:10" ht="15.75" customHeight="1">
      <c r="B26" s="297" t="s">
        <v>281</v>
      </c>
      <c r="C26" s="297"/>
      <c r="D26" s="129"/>
      <c r="E26" s="297" t="s">
        <v>52</v>
      </c>
      <c r="F26" s="297"/>
      <c r="G26" s="297"/>
      <c r="H26" s="129"/>
      <c r="I26" s="297" t="s">
        <v>53</v>
      </c>
      <c r="J26" s="297"/>
    </row>
    <row r="27" spans="2:10" ht="14.25">
      <c r="B27" s="307" t="s">
        <v>10</v>
      </c>
      <c r="C27" s="315" t="s">
        <v>421</v>
      </c>
      <c r="D27" s="315"/>
      <c r="E27" s="315" t="s">
        <v>307</v>
      </c>
      <c r="F27" s="315"/>
      <c r="G27" s="315" t="s">
        <v>308</v>
      </c>
      <c r="H27" s="315"/>
      <c r="I27" s="315" t="s">
        <v>309</v>
      </c>
      <c r="J27" s="315"/>
    </row>
    <row r="28" spans="2:10" ht="16.5" thickBot="1">
      <c r="B28" s="308"/>
      <c r="C28" s="184" t="s">
        <v>23</v>
      </c>
      <c r="D28" s="184" t="s">
        <v>33</v>
      </c>
      <c r="E28" s="184" t="s">
        <v>23</v>
      </c>
      <c r="F28" s="184" t="s">
        <v>33</v>
      </c>
      <c r="G28" s="184" t="s">
        <v>23</v>
      </c>
      <c r="H28" s="184" t="s">
        <v>33</v>
      </c>
      <c r="I28" s="184" t="s">
        <v>23</v>
      </c>
      <c r="J28" s="184" t="s">
        <v>33</v>
      </c>
    </row>
    <row r="29" spans="2:10" ht="21.75" customHeight="1" thickTop="1">
      <c r="B29" s="130" t="s">
        <v>34</v>
      </c>
      <c r="C29" s="13">
        <v>0</v>
      </c>
      <c r="D29" s="13">
        <v>0</v>
      </c>
      <c r="E29" s="13">
        <v>115</v>
      </c>
      <c r="F29" s="13">
        <v>1725</v>
      </c>
      <c r="G29" s="13">
        <v>0</v>
      </c>
      <c r="H29" s="13">
        <v>0</v>
      </c>
      <c r="I29" s="13">
        <v>46</v>
      </c>
      <c r="J29" s="13">
        <v>690</v>
      </c>
    </row>
    <row r="30" spans="2:10" ht="21.75" customHeight="1">
      <c r="B30" s="131" t="s">
        <v>35</v>
      </c>
      <c r="C30" s="12">
        <v>4800</v>
      </c>
      <c r="D30" s="12">
        <v>82950</v>
      </c>
      <c r="E30" s="12">
        <v>335</v>
      </c>
      <c r="F30" s="12">
        <v>21775</v>
      </c>
      <c r="G30" s="12">
        <v>233</v>
      </c>
      <c r="H30" s="12">
        <v>10485</v>
      </c>
      <c r="I30" s="12">
        <v>3658</v>
      </c>
      <c r="J30" s="12">
        <v>51004</v>
      </c>
    </row>
    <row r="31" spans="2:10" ht="21.75" customHeight="1">
      <c r="B31" s="130" t="s">
        <v>36</v>
      </c>
      <c r="C31" s="13">
        <v>7191</v>
      </c>
      <c r="D31" s="13">
        <v>251610</v>
      </c>
      <c r="E31" s="13">
        <v>1693</v>
      </c>
      <c r="F31" s="13">
        <v>51920</v>
      </c>
      <c r="G31" s="13">
        <v>103</v>
      </c>
      <c r="H31" s="13">
        <v>1461</v>
      </c>
      <c r="I31" s="13">
        <v>13715</v>
      </c>
      <c r="J31" s="13">
        <v>184151</v>
      </c>
    </row>
    <row r="32" spans="2:10" ht="21.75" customHeight="1">
      <c r="B32" s="131" t="s">
        <v>37</v>
      </c>
      <c r="C32" s="12">
        <v>7632</v>
      </c>
      <c r="D32" s="12">
        <v>483130</v>
      </c>
      <c r="E32" s="12">
        <v>1621</v>
      </c>
      <c r="F32" s="12">
        <v>53322</v>
      </c>
      <c r="G32" s="12">
        <v>9407</v>
      </c>
      <c r="H32" s="12">
        <v>441475</v>
      </c>
      <c r="I32" s="12">
        <v>7107</v>
      </c>
      <c r="J32" s="12">
        <v>154002</v>
      </c>
    </row>
    <row r="33" spans="2:10" ht="21.75" customHeight="1">
      <c r="B33" s="130" t="s">
        <v>38</v>
      </c>
      <c r="C33" s="13">
        <v>3152</v>
      </c>
      <c r="D33" s="13">
        <v>128944</v>
      </c>
      <c r="E33" s="13">
        <v>7340</v>
      </c>
      <c r="F33" s="13">
        <v>178150</v>
      </c>
      <c r="G33" s="13">
        <v>0</v>
      </c>
      <c r="H33" s="13">
        <v>0</v>
      </c>
      <c r="I33" s="13">
        <v>2635</v>
      </c>
      <c r="J33" s="13">
        <v>47550</v>
      </c>
    </row>
    <row r="34" spans="2:10" ht="21.75" customHeight="1">
      <c r="B34" s="131" t="s">
        <v>39</v>
      </c>
      <c r="C34" s="12">
        <v>816</v>
      </c>
      <c r="D34" s="12">
        <v>16440</v>
      </c>
      <c r="E34" s="12">
        <v>325</v>
      </c>
      <c r="F34" s="12">
        <v>5200</v>
      </c>
      <c r="G34" s="12">
        <v>0</v>
      </c>
      <c r="H34" s="12">
        <v>0</v>
      </c>
      <c r="I34" s="12">
        <v>7127</v>
      </c>
      <c r="J34" s="12">
        <v>82020</v>
      </c>
    </row>
    <row r="35" spans="2:10" ht="21.75" customHeight="1">
      <c r="B35" s="130" t="s">
        <v>97</v>
      </c>
      <c r="C35" s="13">
        <v>120</v>
      </c>
      <c r="D35" s="13">
        <v>6000</v>
      </c>
      <c r="E35" s="13">
        <v>150</v>
      </c>
      <c r="F35" s="13">
        <v>6000</v>
      </c>
      <c r="G35" s="13">
        <v>0</v>
      </c>
      <c r="H35" s="13">
        <v>0</v>
      </c>
      <c r="I35" s="13">
        <v>500</v>
      </c>
      <c r="J35" s="13">
        <v>6950</v>
      </c>
    </row>
    <row r="36" spans="2:10" ht="21.75" customHeight="1">
      <c r="B36" s="131" t="s">
        <v>96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40</v>
      </c>
      <c r="J36" s="12">
        <v>320</v>
      </c>
    </row>
    <row r="37" spans="2:10" ht="21.75" customHeight="1">
      <c r="B37" s="130" t="s">
        <v>40</v>
      </c>
      <c r="C37" s="13">
        <v>360</v>
      </c>
      <c r="D37" s="13">
        <v>24150</v>
      </c>
      <c r="E37" s="13">
        <v>500</v>
      </c>
      <c r="F37" s="13">
        <v>17500</v>
      </c>
      <c r="G37" s="13">
        <v>3023</v>
      </c>
      <c r="H37" s="13">
        <v>60460</v>
      </c>
      <c r="I37" s="13">
        <v>1041</v>
      </c>
      <c r="J37" s="13">
        <v>17640</v>
      </c>
    </row>
    <row r="38" spans="2:10" ht="21.75" customHeight="1">
      <c r="B38" s="131" t="s">
        <v>41</v>
      </c>
      <c r="C38" s="12">
        <v>1200</v>
      </c>
      <c r="D38" s="12">
        <v>68000</v>
      </c>
      <c r="E38" s="12">
        <v>0</v>
      </c>
      <c r="F38" s="12">
        <v>0</v>
      </c>
      <c r="G38" s="12">
        <v>0</v>
      </c>
      <c r="H38" s="12">
        <v>0</v>
      </c>
      <c r="I38" s="12">
        <v>1756</v>
      </c>
      <c r="J38" s="12">
        <v>35400</v>
      </c>
    </row>
    <row r="39" spans="2:10" ht="21.75" customHeight="1" thickBot="1">
      <c r="B39" s="132" t="s">
        <v>42</v>
      </c>
      <c r="C39" s="13">
        <v>11791</v>
      </c>
      <c r="D39" s="13">
        <v>258705</v>
      </c>
      <c r="E39" s="13">
        <v>5145</v>
      </c>
      <c r="F39" s="13">
        <v>110615</v>
      </c>
      <c r="G39" s="13">
        <v>357</v>
      </c>
      <c r="H39" s="13">
        <v>4284</v>
      </c>
      <c r="I39" s="13">
        <v>13729</v>
      </c>
      <c r="J39" s="13">
        <v>148272</v>
      </c>
    </row>
    <row r="40" spans="2:10" ht="21.75" customHeight="1" thickBot="1">
      <c r="B40" s="124" t="s">
        <v>3</v>
      </c>
      <c r="C40" s="18">
        <f aca="true" t="shared" si="1" ref="C40:J40">SUM(C29:C39)</f>
        <v>37062</v>
      </c>
      <c r="D40" s="18">
        <f t="shared" si="1"/>
        <v>1319929</v>
      </c>
      <c r="E40" s="18">
        <f t="shared" si="1"/>
        <v>17224</v>
      </c>
      <c r="F40" s="18">
        <f t="shared" si="1"/>
        <v>446207</v>
      </c>
      <c r="G40" s="18">
        <f t="shared" si="1"/>
        <v>13123</v>
      </c>
      <c r="H40" s="18">
        <f t="shared" si="1"/>
        <v>518165</v>
      </c>
      <c r="I40" s="18">
        <f t="shared" si="1"/>
        <v>51354</v>
      </c>
      <c r="J40" s="18">
        <f t="shared" si="1"/>
        <v>727999</v>
      </c>
    </row>
    <row r="41" spans="2:10" ht="15.75" thickTop="1">
      <c r="B41" s="310"/>
      <c r="C41" s="310"/>
      <c r="D41" s="310"/>
      <c r="E41" s="310"/>
      <c r="F41" s="310"/>
      <c r="G41" s="310"/>
      <c r="H41" s="310"/>
      <c r="I41" s="10"/>
      <c r="J41" s="10"/>
    </row>
    <row r="48" ht="33" customHeight="1"/>
    <row r="49" spans="2:11" ht="18" customHeight="1">
      <c r="B49" s="298" t="s">
        <v>295</v>
      </c>
      <c r="C49" s="298"/>
      <c r="D49" s="298"/>
      <c r="E49" s="298"/>
      <c r="F49" s="298"/>
      <c r="G49" s="298"/>
      <c r="H49" s="298"/>
      <c r="I49" s="298"/>
      <c r="J49" s="298"/>
      <c r="K49" s="298"/>
    </row>
    <row r="50" spans="2:11" ht="15.75" customHeight="1">
      <c r="B50" s="300" t="s">
        <v>281</v>
      </c>
      <c r="C50" s="300"/>
      <c r="D50" s="129"/>
      <c r="E50" s="299" t="s">
        <v>170</v>
      </c>
      <c r="F50" s="299"/>
      <c r="G50" s="299"/>
      <c r="H50" s="129"/>
      <c r="I50" s="299" t="s">
        <v>53</v>
      </c>
      <c r="J50" s="299"/>
      <c r="K50" s="299"/>
    </row>
    <row r="51" spans="2:11" ht="14.25">
      <c r="B51" s="307" t="s">
        <v>10</v>
      </c>
      <c r="C51" s="315" t="s">
        <v>422</v>
      </c>
      <c r="D51" s="315"/>
      <c r="E51" s="315" t="s">
        <v>423</v>
      </c>
      <c r="F51" s="315"/>
      <c r="G51" s="315" t="s">
        <v>424</v>
      </c>
      <c r="H51" s="315"/>
      <c r="I51" s="242" t="s">
        <v>202</v>
      </c>
      <c r="J51" s="315" t="s">
        <v>425</v>
      </c>
      <c r="K51" s="315"/>
    </row>
    <row r="52" spans="2:11" ht="16.5" thickBot="1">
      <c r="B52" s="308"/>
      <c r="C52" s="184" t="s">
        <v>23</v>
      </c>
      <c r="D52" s="184" t="s">
        <v>33</v>
      </c>
      <c r="E52" s="184" t="s">
        <v>23</v>
      </c>
      <c r="F52" s="184" t="s">
        <v>33</v>
      </c>
      <c r="G52" s="184" t="s">
        <v>23</v>
      </c>
      <c r="H52" s="184" t="s">
        <v>33</v>
      </c>
      <c r="I52" s="184" t="s">
        <v>33</v>
      </c>
      <c r="J52" s="184" t="s">
        <v>23</v>
      </c>
      <c r="K52" s="184" t="s">
        <v>33</v>
      </c>
    </row>
    <row r="53" spans="2:11" ht="21.75" customHeight="1" thickTop="1">
      <c r="B53" s="127" t="s">
        <v>34</v>
      </c>
      <c r="C53" s="13">
        <v>160</v>
      </c>
      <c r="D53" s="13">
        <v>1320</v>
      </c>
      <c r="E53" s="13">
        <v>70258</v>
      </c>
      <c r="F53" s="13">
        <v>870024</v>
      </c>
      <c r="G53" s="13">
        <v>37618</v>
      </c>
      <c r="H53" s="13">
        <v>510656</v>
      </c>
      <c r="I53" s="13">
        <v>0</v>
      </c>
      <c r="J53" s="13">
        <f>C6+E6+G6+I6+C29+E29+G29+I29+C53+E53+G53</f>
        <v>112197</v>
      </c>
      <c r="K53" s="13">
        <f>D6+F6+H6+J6+D29+F29+H29+J29+D53+F53+H53+I53</f>
        <v>1424415</v>
      </c>
    </row>
    <row r="54" spans="2:11" ht="21.75" customHeight="1">
      <c r="B54" s="128" t="s">
        <v>35</v>
      </c>
      <c r="C54" s="12">
        <v>10255</v>
      </c>
      <c r="D54" s="12">
        <v>55195</v>
      </c>
      <c r="E54" s="12">
        <v>8090</v>
      </c>
      <c r="F54" s="12">
        <v>65050</v>
      </c>
      <c r="G54" s="12">
        <v>29050</v>
      </c>
      <c r="H54" s="12">
        <v>282700</v>
      </c>
      <c r="I54" s="12">
        <v>259910</v>
      </c>
      <c r="J54" s="12">
        <f aca="true" t="shared" si="2" ref="J54:J63">C7+E7+G7+I7+C30+E30+G30+I30+C54+E54+G54</f>
        <v>72401</v>
      </c>
      <c r="K54" s="12">
        <f aca="true" t="shared" si="3" ref="K54:K63">D7+F7+H7+J7+D30+F30+H30+J30+D54+F54+H54+I54</f>
        <v>1069529</v>
      </c>
    </row>
    <row r="55" spans="2:11" ht="21.75" customHeight="1">
      <c r="B55" s="127" t="s">
        <v>36</v>
      </c>
      <c r="C55" s="13">
        <v>24080</v>
      </c>
      <c r="D55" s="13">
        <v>128353</v>
      </c>
      <c r="E55" s="13">
        <v>97465</v>
      </c>
      <c r="F55" s="13">
        <v>1825240</v>
      </c>
      <c r="G55" s="13">
        <v>11850</v>
      </c>
      <c r="H55" s="13">
        <v>126600</v>
      </c>
      <c r="I55" s="13">
        <v>211530</v>
      </c>
      <c r="J55" s="13">
        <f t="shared" si="2"/>
        <v>182075</v>
      </c>
      <c r="K55" s="13">
        <f t="shared" si="3"/>
        <v>3215244</v>
      </c>
    </row>
    <row r="56" spans="2:11" ht="21.75" customHeight="1">
      <c r="B56" s="128" t="s">
        <v>37</v>
      </c>
      <c r="C56" s="12">
        <v>7312</v>
      </c>
      <c r="D56" s="12">
        <v>88515</v>
      </c>
      <c r="E56" s="12">
        <v>36350</v>
      </c>
      <c r="F56" s="12">
        <v>365100</v>
      </c>
      <c r="G56" s="12">
        <v>40017</v>
      </c>
      <c r="H56" s="12">
        <v>449193</v>
      </c>
      <c r="I56" s="12">
        <v>247519</v>
      </c>
      <c r="J56" s="12">
        <f t="shared" si="2"/>
        <v>111134</v>
      </c>
      <c r="K56" s="12">
        <f t="shared" si="3"/>
        <v>2342208</v>
      </c>
    </row>
    <row r="57" spans="2:11" ht="21.75" customHeight="1">
      <c r="B57" s="127" t="s">
        <v>38</v>
      </c>
      <c r="C57" s="13">
        <v>1700</v>
      </c>
      <c r="D57" s="13">
        <v>20400</v>
      </c>
      <c r="E57" s="13">
        <v>33664</v>
      </c>
      <c r="F57" s="13">
        <v>543365</v>
      </c>
      <c r="G57" s="13">
        <v>2000</v>
      </c>
      <c r="H57" s="13">
        <v>32000</v>
      </c>
      <c r="I57" s="13">
        <v>8000</v>
      </c>
      <c r="J57" s="13">
        <f t="shared" si="2"/>
        <v>53693</v>
      </c>
      <c r="K57" s="13">
        <f t="shared" si="3"/>
        <v>1037709</v>
      </c>
    </row>
    <row r="58" spans="2:11" ht="21.75" customHeight="1">
      <c r="B58" s="128" t="s">
        <v>39</v>
      </c>
      <c r="C58" s="12">
        <v>6305</v>
      </c>
      <c r="D58" s="12">
        <v>33030</v>
      </c>
      <c r="E58" s="12">
        <v>13580</v>
      </c>
      <c r="F58" s="12">
        <v>326100</v>
      </c>
      <c r="G58" s="12">
        <v>8860</v>
      </c>
      <c r="H58" s="12">
        <v>191500</v>
      </c>
      <c r="I58" s="12">
        <v>28570</v>
      </c>
      <c r="J58" s="12">
        <f t="shared" si="2"/>
        <v>45207</v>
      </c>
      <c r="K58" s="12">
        <f t="shared" si="3"/>
        <v>756680</v>
      </c>
    </row>
    <row r="59" spans="2:11" ht="21.75" customHeight="1">
      <c r="B59" s="127" t="s">
        <v>97</v>
      </c>
      <c r="C59" s="13">
        <v>0</v>
      </c>
      <c r="D59" s="13">
        <v>0</v>
      </c>
      <c r="E59" s="13">
        <v>1000</v>
      </c>
      <c r="F59" s="13">
        <v>11000</v>
      </c>
      <c r="G59" s="13">
        <v>0</v>
      </c>
      <c r="H59" s="13">
        <v>0</v>
      </c>
      <c r="I59" s="13">
        <v>0</v>
      </c>
      <c r="J59" s="13">
        <f t="shared" si="2"/>
        <v>5170</v>
      </c>
      <c r="K59" s="13">
        <f t="shared" si="3"/>
        <v>83950</v>
      </c>
    </row>
    <row r="60" spans="2:11" ht="21.75" customHeight="1">
      <c r="B60" s="128" t="s">
        <v>96</v>
      </c>
      <c r="C60" s="12">
        <v>440</v>
      </c>
      <c r="D60" s="12">
        <v>4120</v>
      </c>
      <c r="E60" s="12">
        <v>140</v>
      </c>
      <c r="F60" s="12">
        <v>1820</v>
      </c>
      <c r="G60" s="12">
        <v>0</v>
      </c>
      <c r="H60" s="12">
        <v>0</v>
      </c>
      <c r="I60" s="12">
        <v>0</v>
      </c>
      <c r="J60" s="12">
        <f t="shared" si="2"/>
        <v>620</v>
      </c>
      <c r="K60" s="12">
        <f t="shared" si="3"/>
        <v>6260</v>
      </c>
    </row>
    <row r="61" spans="2:11" ht="21.75" customHeight="1">
      <c r="B61" s="127" t="s">
        <v>40</v>
      </c>
      <c r="C61" s="13">
        <v>1559</v>
      </c>
      <c r="D61" s="13">
        <v>13043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f t="shared" si="2"/>
        <v>6688</v>
      </c>
      <c r="K61" s="13">
        <f t="shared" si="3"/>
        <v>136893</v>
      </c>
    </row>
    <row r="62" spans="2:11" ht="21.75" customHeight="1">
      <c r="B62" s="128" t="s">
        <v>41</v>
      </c>
      <c r="C62" s="12">
        <v>229</v>
      </c>
      <c r="D62" s="12">
        <v>11450</v>
      </c>
      <c r="E62" s="12">
        <v>2800</v>
      </c>
      <c r="F62" s="12">
        <v>56000</v>
      </c>
      <c r="G62" s="12">
        <v>8500</v>
      </c>
      <c r="H62" s="12">
        <v>203000</v>
      </c>
      <c r="I62" s="12">
        <v>832000</v>
      </c>
      <c r="J62" s="12">
        <f t="shared" si="2"/>
        <v>16885</v>
      </c>
      <c r="K62" s="12">
        <f t="shared" si="3"/>
        <v>1241850</v>
      </c>
    </row>
    <row r="63" spans="2:11" ht="21.75" customHeight="1" thickBot="1">
      <c r="B63" s="127" t="s">
        <v>42</v>
      </c>
      <c r="C63" s="13">
        <v>19764</v>
      </c>
      <c r="D63" s="13">
        <v>157506</v>
      </c>
      <c r="E63" s="13">
        <v>112300</v>
      </c>
      <c r="F63" s="13">
        <v>913500</v>
      </c>
      <c r="G63" s="13">
        <v>25331</v>
      </c>
      <c r="H63" s="13">
        <v>199855</v>
      </c>
      <c r="I63" s="13">
        <v>1000</v>
      </c>
      <c r="J63" s="13">
        <f t="shared" si="2"/>
        <v>209176</v>
      </c>
      <c r="K63" s="13">
        <f t="shared" si="3"/>
        <v>2053784</v>
      </c>
    </row>
    <row r="64" spans="2:11" ht="21.75" customHeight="1" thickBot="1">
      <c r="B64" s="124" t="s">
        <v>3</v>
      </c>
      <c r="C64" s="18">
        <f aca="true" t="shared" si="4" ref="C64:K64">SUM(C53:C63)</f>
        <v>71804</v>
      </c>
      <c r="D64" s="18">
        <f t="shared" si="4"/>
        <v>512932</v>
      </c>
      <c r="E64" s="18">
        <f t="shared" si="4"/>
        <v>375647</v>
      </c>
      <c r="F64" s="18">
        <f t="shared" si="4"/>
        <v>4977199</v>
      </c>
      <c r="G64" s="18">
        <f t="shared" si="4"/>
        <v>163226</v>
      </c>
      <c r="H64" s="18">
        <f t="shared" si="4"/>
        <v>1995504</v>
      </c>
      <c r="I64" s="18">
        <f t="shared" si="4"/>
        <v>1588529</v>
      </c>
      <c r="J64" s="18">
        <f t="shared" si="4"/>
        <v>815246</v>
      </c>
      <c r="K64" s="18">
        <f t="shared" si="4"/>
        <v>13368522</v>
      </c>
    </row>
    <row r="65" spans="2:10" ht="15.75" thickTop="1">
      <c r="B65" s="310"/>
      <c r="C65" s="310"/>
      <c r="D65" s="310"/>
      <c r="E65" s="310"/>
      <c r="F65" s="310"/>
      <c r="G65" s="310"/>
      <c r="H65" s="310"/>
      <c r="I65" s="10"/>
      <c r="J65" s="10"/>
    </row>
  </sheetData>
  <sheetProtection/>
  <mergeCells count="30">
    <mergeCell ref="I27:J27"/>
    <mergeCell ref="B2:J2"/>
    <mergeCell ref="B3:C3"/>
    <mergeCell ref="I3:J3"/>
    <mergeCell ref="I4:J4"/>
    <mergeCell ref="B4:B5"/>
    <mergeCell ref="E3:F3"/>
    <mergeCell ref="C4:D4"/>
    <mergeCell ref="E4:F4"/>
    <mergeCell ref="G4:H4"/>
    <mergeCell ref="B18:H18"/>
    <mergeCell ref="B41:H41"/>
    <mergeCell ref="B25:J25"/>
    <mergeCell ref="B26:C26"/>
    <mergeCell ref="E26:G26"/>
    <mergeCell ref="B27:B28"/>
    <mergeCell ref="C27:D27"/>
    <mergeCell ref="E27:F27"/>
    <mergeCell ref="G27:H27"/>
    <mergeCell ref="I26:J26"/>
    <mergeCell ref="B65:H65"/>
    <mergeCell ref="B49:K49"/>
    <mergeCell ref="I50:K50"/>
    <mergeCell ref="B50:C50"/>
    <mergeCell ref="E50:G50"/>
    <mergeCell ref="B51:B52"/>
    <mergeCell ref="C51:D51"/>
    <mergeCell ref="E51:F51"/>
    <mergeCell ref="G51:H51"/>
    <mergeCell ref="J51:K51"/>
  </mergeCells>
  <printOptions/>
  <pageMargins left="1" right="1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Q19"/>
  <sheetViews>
    <sheetView rightToLeft="1" zoomScalePageLayoutView="0" workbookViewId="0" topLeftCell="A1">
      <selection activeCell="C5" sqref="C5:N5"/>
    </sheetView>
  </sheetViews>
  <sheetFormatPr defaultColWidth="9.140625" defaultRowHeight="15"/>
  <cols>
    <col min="2" max="2" width="8.57421875" style="0" customWidth="1"/>
    <col min="3" max="3" width="5.00390625" style="0" customWidth="1"/>
    <col min="4" max="4" width="6.00390625" style="0" customWidth="1"/>
    <col min="5" max="5" width="9.8515625" style="0" customWidth="1"/>
    <col min="6" max="6" width="9.57421875" style="0" customWidth="1"/>
    <col min="7" max="7" width="9.8515625" style="0" customWidth="1"/>
    <col min="8" max="8" width="10.28125" style="0" customWidth="1"/>
    <col min="9" max="9" width="7.57421875" style="0" customWidth="1"/>
    <col min="10" max="10" width="4.140625" style="0" hidden="1" customWidth="1"/>
    <col min="11" max="11" width="7.00390625" style="0" customWidth="1"/>
    <col min="12" max="14" width="11.57421875" style="0" customWidth="1"/>
  </cols>
  <sheetData>
    <row r="3" spans="2:14" ht="24" customHeight="1">
      <c r="B3" s="298" t="s">
        <v>295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2:14" ht="20.25" customHeight="1">
      <c r="B4" s="300" t="s">
        <v>281</v>
      </c>
      <c r="C4" s="300"/>
      <c r="D4" s="300"/>
      <c r="E4" s="300"/>
      <c r="F4" s="117"/>
      <c r="G4" s="297" t="s">
        <v>54</v>
      </c>
      <c r="H4" s="297"/>
      <c r="I4" s="297"/>
      <c r="J4" s="117"/>
      <c r="K4" s="129"/>
      <c r="L4" s="129"/>
      <c r="M4" s="299" t="s">
        <v>55</v>
      </c>
      <c r="N4" s="299"/>
    </row>
    <row r="5" spans="2:14" ht="15.75" customHeight="1">
      <c r="B5" s="320" t="s">
        <v>56</v>
      </c>
      <c r="C5" s="311" t="s">
        <v>426</v>
      </c>
      <c r="D5" s="311"/>
      <c r="E5" s="315" t="s">
        <v>427</v>
      </c>
      <c r="F5" s="315"/>
      <c r="G5" s="315" t="s">
        <v>428</v>
      </c>
      <c r="H5" s="315"/>
      <c r="I5" s="315" t="s">
        <v>429</v>
      </c>
      <c r="J5" s="315"/>
      <c r="K5" s="315"/>
      <c r="L5" s="243" t="s">
        <v>310</v>
      </c>
      <c r="M5" s="315" t="s">
        <v>249</v>
      </c>
      <c r="N5" s="315"/>
    </row>
    <row r="6" spans="2:14" ht="32.25" thickBot="1">
      <c r="B6" s="321"/>
      <c r="C6" s="187" t="s">
        <v>23</v>
      </c>
      <c r="D6" s="187" t="s">
        <v>33</v>
      </c>
      <c r="E6" s="187" t="s">
        <v>23</v>
      </c>
      <c r="F6" s="187" t="s">
        <v>33</v>
      </c>
      <c r="G6" s="187" t="s">
        <v>23</v>
      </c>
      <c r="H6" s="187" t="s">
        <v>33</v>
      </c>
      <c r="I6" s="187" t="s">
        <v>23</v>
      </c>
      <c r="J6" s="155" t="s">
        <v>33</v>
      </c>
      <c r="K6" s="187" t="s">
        <v>33</v>
      </c>
      <c r="L6" s="187" t="s">
        <v>33</v>
      </c>
      <c r="M6" s="187" t="s">
        <v>23</v>
      </c>
      <c r="N6" s="187" t="s">
        <v>33</v>
      </c>
    </row>
    <row r="7" spans="2:14" ht="21.75" customHeight="1" thickTop="1">
      <c r="B7" s="127" t="s">
        <v>34</v>
      </c>
      <c r="C7" s="79">
        <v>10</v>
      </c>
      <c r="D7" s="79">
        <v>500</v>
      </c>
      <c r="E7" s="13">
        <v>6</v>
      </c>
      <c r="F7" s="13">
        <v>300</v>
      </c>
      <c r="G7" s="13">
        <v>20</v>
      </c>
      <c r="H7" s="13">
        <v>2000</v>
      </c>
      <c r="I7" s="13">
        <v>6</v>
      </c>
      <c r="J7" s="13"/>
      <c r="K7" s="13">
        <v>360</v>
      </c>
      <c r="L7" s="13">
        <v>0</v>
      </c>
      <c r="M7" s="13">
        <f>C7+E7+G7+I7</f>
        <v>42</v>
      </c>
      <c r="N7" s="13">
        <f>D7+F7+H7+K7+L7</f>
        <v>3160</v>
      </c>
    </row>
    <row r="8" spans="2:14" ht="21.75" customHeight="1">
      <c r="B8" s="128" t="s">
        <v>35</v>
      </c>
      <c r="C8" s="80">
        <v>0</v>
      </c>
      <c r="D8" s="80">
        <v>0</v>
      </c>
      <c r="E8" s="12">
        <v>1325</v>
      </c>
      <c r="F8" s="12">
        <v>93100</v>
      </c>
      <c r="G8" s="12">
        <v>47</v>
      </c>
      <c r="H8" s="12">
        <v>3400</v>
      </c>
      <c r="I8" s="12">
        <v>342</v>
      </c>
      <c r="J8" s="12"/>
      <c r="K8" s="12">
        <v>36000</v>
      </c>
      <c r="L8" s="12">
        <v>0</v>
      </c>
      <c r="M8" s="12">
        <f aca="true" t="shared" si="0" ref="M8:M17">C8+E8+G8+I8</f>
        <v>1714</v>
      </c>
      <c r="N8" s="12">
        <f aca="true" t="shared" si="1" ref="N8:N17">D8+F8+H8+K8+L8</f>
        <v>132500</v>
      </c>
    </row>
    <row r="9" spans="2:17" ht="21.75" customHeight="1">
      <c r="B9" s="127" t="s">
        <v>36</v>
      </c>
      <c r="C9" s="79">
        <v>20</v>
      </c>
      <c r="D9" s="79">
        <v>1800</v>
      </c>
      <c r="E9" s="13">
        <v>3286</v>
      </c>
      <c r="F9" s="13">
        <v>251575</v>
      </c>
      <c r="G9" s="13">
        <v>1066</v>
      </c>
      <c r="H9" s="13">
        <v>99360</v>
      </c>
      <c r="I9" s="13">
        <v>181</v>
      </c>
      <c r="J9" s="13"/>
      <c r="K9" s="13">
        <v>12850</v>
      </c>
      <c r="L9" s="13">
        <v>51165</v>
      </c>
      <c r="M9" s="13">
        <f t="shared" si="0"/>
        <v>4553</v>
      </c>
      <c r="N9" s="13">
        <f t="shared" si="1"/>
        <v>416750</v>
      </c>
      <c r="Q9" s="44"/>
    </row>
    <row r="10" spans="2:17" ht="21.75" customHeight="1">
      <c r="B10" s="128" t="s">
        <v>37</v>
      </c>
      <c r="C10" s="80">
        <v>150</v>
      </c>
      <c r="D10" s="80">
        <v>15000</v>
      </c>
      <c r="E10" s="12">
        <v>109</v>
      </c>
      <c r="F10" s="12">
        <v>5770</v>
      </c>
      <c r="G10" s="12">
        <v>578</v>
      </c>
      <c r="H10" s="12">
        <v>77150</v>
      </c>
      <c r="I10" s="12">
        <v>256</v>
      </c>
      <c r="J10" s="12"/>
      <c r="K10" s="12">
        <v>43480</v>
      </c>
      <c r="L10" s="12">
        <v>10380</v>
      </c>
      <c r="M10" s="12">
        <f t="shared" si="0"/>
        <v>1093</v>
      </c>
      <c r="N10" s="12">
        <f t="shared" si="1"/>
        <v>151780</v>
      </c>
      <c r="Q10" s="44"/>
    </row>
    <row r="11" spans="2:17" ht="21.75" customHeight="1">
      <c r="B11" s="127" t="s">
        <v>38</v>
      </c>
      <c r="C11" s="79">
        <v>0</v>
      </c>
      <c r="D11" s="79">
        <v>0</v>
      </c>
      <c r="E11" s="13">
        <v>78</v>
      </c>
      <c r="F11" s="13">
        <v>6250</v>
      </c>
      <c r="G11" s="13">
        <v>1616</v>
      </c>
      <c r="H11" s="13">
        <v>175640</v>
      </c>
      <c r="I11" s="13">
        <v>116</v>
      </c>
      <c r="J11" s="13"/>
      <c r="K11" s="13">
        <v>11375</v>
      </c>
      <c r="L11" s="13">
        <v>4000</v>
      </c>
      <c r="M11" s="13">
        <f t="shared" si="0"/>
        <v>1810</v>
      </c>
      <c r="N11" s="13">
        <f t="shared" si="1"/>
        <v>197265</v>
      </c>
      <c r="Q11" s="84"/>
    </row>
    <row r="12" spans="2:17" ht="21.75" customHeight="1">
      <c r="B12" s="128" t="s">
        <v>39</v>
      </c>
      <c r="C12" s="80">
        <v>0</v>
      </c>
      <c r="D12" s="80">
        <v>0</v>
      </c>
      <c r="E12" s="12">
        <v>2215</v>
      </c>
      <c r="F12" s="12">
        <v>87655</v>
      </c>
      <c r="G12" s="12">
        <v>300</v>
      </c>
      <c r="H12" s="12">
        <v>21000</v>
      </c>
      <c r="I12" s="12">
        <v>0</v>
      </c>
      <c r="J12" s="12"/>
      <c r="K12" s="12">
        <v>0</v>
      </c>
      <c r="L12" s="12">
        <v>3625</v>
      </c>
      <c r="M12" s="12">
        <f t="shared" si="0"/>
        <v>2515</v>
      </c>
      <c r="N12" s="12">
        <f t="shared" si="1"/>
        <v>112280</v>
      </c>
      <c r="Q12" s="44"/>
    </row>
    <row r="13" spans="2:17" ht="21.75" customHeight="1">
      <c r="B13" s="127" t="s">
        <v>97</v>
      </c>
      <c r="C13" s="79">
        <v>0</v>
      </c>
      <c r="D13" s="79">
        <v>0</v>
      </c>
      <c r="E13" s="13">
        <v>430</v>
      </c>
      <c r="F13" s="13">
        <v>39900</v>
      </c>
      <c r="G13" s="13">
        <v>0</v>
      </c>
      <c r="H13" s="13">
        <v>0</v>
      </c>
      <c r="I13" s="13">
        <v>15</v>
      </c>
      <c r="J13" s="13"/>
      <c r="K13" s="13">
        <v>1700</v>
      </c>
      <c r="L13" s="13">
        <v>0</v>
      </c>
      <c r="M13" s="13">
        <f t="shared" si="0"/>
        <v>445</v>
      </c>
      <c r="N13" s="13">
        <f t="shared" si="1"/>
        <v>41600</v>
      </c>
      <c r="Q13" s="84"/>
    </row>
    <row r="14" spans="2:17" ht="21.75" customHeight="1">
      <c r="B14" s="128" t="s">
        <v>96</v>
      </c>
      <c r="C14" s="80">
        <v>0</v>
      </c>
      <c r="D14" s="80">
        <v>0</v>
      </c>
      <c r="E14" s="12">
        <v>0</v>
      </c>
      <c r="F14" s="12">
        <v>0</v>
      </c>
      <c r="G14" s="12">
        <v>0</v>
      </c>
      <c r="H14" s="12">
        <v>0</v>
      </c>
      <c r="I14" s="12">
        <v>49</v>
      </c>
      <c r="J14" s="12"/>
      <c r="K14" s="12">
        <v>4200</v>
      </c>
      <c r="L14" s="12">
        <v>0</v>
      </c>
      <c r="M14" s="12">
        <f t="shared" si="0"/>
        <v>49</v>
      </c>
      <c r="N14" s="12">
        <f t="shared" si="1"/>
        <v>4200</v>
      </c>
      <c r="Q14" s="84"/>
    </row>
    <row r="15" spans="2:17" ht="21.75" customHeight="1">
      <c r="B15" s="127" t="s">
        <v>40</v>
      </c>
      <c r="C15" s="79">
        <v>0</v>
      </c>
      <c r="D15" s="79">
        <v>0</v>
      </c>
      <c r="E15" s="13">
        <v>4</v>
      </c>
      <c r="F15" s="13">
        <v>300</v>
      </c>
      <c r="G15" s="13">
        <v>237</v>
      </c>
      <c r="H15" s="13">
        <v>22925</v>
      </c>
      <c r="I15" s="13">
        <v>0</v>
      </c>
      <c r="J15" s="13"/>
      <c r="K15" s="13">
        <v>0</v>
      </c>
      <c r="L15" s="13">
        <v>0</v>
      </c>
      <c r="M15" s="13">
        <f t="shared" si="0"/>
        <v>241</v>
      </c>
      <c r="N15" s="13">
        <f t="shared" si="1"/>
        <v>23225</v>
      </c>
      <c r="Q15" s="44"/>
    </row>
    <row r="16" spans="2:17" ht="21.75" customHeight="1">
      <c r="B16" s="135" t="s">
        <v>41</v>
      </c>
      <c r="C16" s="12">
        <v>0</v>
      </c>
      <c r="D16" s="12">
        <v>0</v>
      </c>
      <c r="E16" s="12">
        <v>110</v>
      </c>
      <c r="F16" s="12">
        <v>5500</v>
      </c>
      <c r="G16" s="12">
        <v>266</v>
      </c>
      <c r="H16" s="12">
        <v>20800</v>
      </c>
      <c r="I16" s="12">
        <v>100</v>
      </c>
      <c r="J16" s="12"/>
      <c r="K16" s="12">
        <v>8500</v>
      </c>
      <c r="L16" s="12">
        <v>13000</v>
      </c>
      <c r="M16" s="12">
        <f t="shared" si="0"/>
        <v>476</v>
      </c>
      <c r="N16" s="12">
        <f t="shared" si="1"/>
        <v>47800</v>
      </c>
      <c r="Q16" s="84"/>
    </row>
    <row r="17" spans="2:17" ht="21.75" customHeight="1" thickBot="1">
      <c r="B17" s="132" t="s">
        <v>42</v>
      </c>
      <c r="C17" s="13">
        <v>0</v>
      </c>
      <c r="D17" s="13">
        <v>0</v>
      </c>
      <c r="E17" s="13">
        <v>926</v>
      </c>
      <c r="F17" s="13">
        <v>81680</v>
      </c>
      <c r="G17" s="13">
        <v>2285</v>
      </c>
      <c r="H17" s="13">
        <v>187395</v>
      </c>
      <c r="I17" s="13">
        <v>1</v>
      </c>
      <c r="J17" s="13"/>
      <c r="K17" s="13">
        <v>90</v>
      </c>
      <c r="L17" s="13">
        <v>250</v>
      </c>
      <c r="M17" s="13">
        <f t="shared" si="0"/>
        <v>3212</v>
      </c>
      <c r="N17" s="13">
        <f t="shared" si="1"/>
        <v>269415</v>
      </c>
      <c r="Q17" s="84"/>
    </row>
    <row r="18" spans="2:17" ht="21.75" customHeight="1" thickBot="1">
      <c r="B18" s="124" t="s">
        <v>3</v>
      </c>
      <c r="C18" s="191">
        <f>SUM(C7:C17)</f>
        <v>180</v>
      </c>
      <c r="D18" s="191">
        <f aca="true" t="shared" si="2" ref="D18:N18">SUM(D7:D17)</f>
        <v>17300</v>
      </c>
      <c r="E18" s="191">
        <f t="shared" si="2"/>
        <v>8489</v>
      </c>
      <c r="F18" s="191">
        <f t="shared" si="2"/>
        <v>572030</v>
      </c>
      <c r="G18" s="191">
        <f t="shared" si="2"/>
        <v>6415</v>
      </c>
      <c r="H18" s="191">
        <f t="shared" si="2"/>
        <v>609670</v>
      </c>
      <c r="I18" s="191">
        <f t="shared" si="2"/>
        <v>1066</v>
      </c>
      <c r="J18" s="192">
        <f t="shared" si="2"/>
        <v>0</v>
      </c>
      <c r="K18" s="191">
        <f t="shared" si="2"/>
        <v>118555</v>
      </c>
      <c r="L18" s="191">
        <f t="shared" si="2"/>
        <v>82420</v>
      </c>
      <c r="M18" s="191">
        <f t="shared" si="2"/>
        <v>16150</v>
      </c>
      <c r="N18" s="191">
        <f t="shared" si="2"/>
        <v>1399975</v>
      </c>
      <c r="Q18" s="84"/>
    </row>
    <row r="19" spans="2:17" ht="15.75" thickTop="1">
      <c r="B19" s="310"/>
      <c r="C19" s="310"/>
      <c r="D19" s="310"/>
      <c r="E19" s="310"/>
      <c r="F19" s="310"/>
      <c r="G19" s="310"/>
      <c r="H19" s="310"/>
      <c r="K19" s="10"/>
      <c r="L19" s="10"/>
      <c r="M19" s="10"/>
      <c r="N19" s="10"/>
      <c r="Q19" s="44"/>
    </row>
  </sheetData>
  <sheetProtection/>
  <mergeCells count="11">
    <mergeCell ref="B5:B6"/>
    <mergeCell ref="G4:I4"/>
    <mergeCell ref="M4:N4"/>
    <mergeCell ref="B3:N3"/>
    <mergeCell ref="B19:H19"/>
    <mergeCell ref="B4:E4"/>
    <mergeCell ref="E5:F5"/>
    <mergeCell ref="G5:H5"/>
    <mergeCell ref="I5:K5"/>
    <mergeCell ref="M5:N5"/>
    <mergeCell ref="C5:D5"/>
  </mergeCells>
  <printOptions/>
  <pageMargins left="1" right="1" top="1" bottom="1" header="0.5" footer="0.5"/>
  <pageSetup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2:O29"/>
  <sheetViews>
    <sheetView rightToLeft="1" view="pageBreakPreview" zoomScale="60" zoomScaleNormal="87" zoomScalePageLayoutView="0" workbookViewId="0" topLeftCell="A1">
      <selection activeCell="D25" sqref="D24:D25"/>
    </sheetView>
  </sheetViews>
  <sheetFormatPr defaultColWidth="9.140625" defaultRowHeight="15"/>
  <cols>
    <col min="2" max="2" width="7.7109375" style="0" customWidth="1"/>
    <col min="3" max="3" width="5.421875" style="0" customWidth="1"/>
    <col min="4" max="4" width="8.7109375" style="0" customWidth="1"/>
    <col min="5" max="5" width="7.140625" style="0" customWidth="1"/>
    <col min="6" max="6" width="10.140625" style="0" customWidth="1"/>
    <col min="7" max="7" width="8.57421875" style="0" customWidth="1"/>
    <col min="8" max="8" width="9.140625" style="0" customWidth="1"/>
    <col min="9" max="9" width="6.00390625" style="0" customWidth="1"/>
    <col min="10" max="10" width="7.8515625" style="0" customWidth="1"/>
    <col min="11" max="11" width="10.8515625" style="0" customWidth="1"/>
    <col min="12" max="12" width="8.8515625" style="0" customWidth="1"/>
    <col min="13" max="13" width="7.421875" style="0" customWidth="1"/>
    <col min="14" max="14" width="7.28125" style="0" customWidth="1"/>
    <col min="15" max="15" width="13.28125" style="0" customWidth="1"/>
  </cols>
  <sheetData>
    <row r="2" spans="2:15" ht="26.25" customHeight="1">
      <c r="B2" s="298" t="s">
        <v>295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2:15" ht="29.25" customHeight="1">
      <c r="B3" s="300" t="s">
        <v>281</v>
      </c>
      <c r="C3" s="300"/>
      <c r="D3" s="300"/>
      <c r="E3" s="129"/>
      <c r="F3" s="129"/>
      <c r="G3" s="297" t="s">
        <v>312</v>
      </c>
      <c r="H3" s="297"/>
      <c r="I3" s="297"/>
      <c r="J3" s="297"/>
      <c r="K3" s="129"/>
      <c r="L3" s="129"/>
      <c r="M3" s="299" t="s">
        <v>50</v>
      </c>
      <c r="N3" s="299"/>
      <c r="O3" s="299"/>
    </row>
    <row r="4" spans="2:15" ht="24" customHeight="1">
      <c r="B4" s="320" t="s">
        <v>10</v>
      </c>
      <c r="C4" s="322" t="s">
        <v>173</v>
      </c>
      <c r="D4" s="322"/>
      <c r="E4" s="322" t="s">
        <v>172</v>
      </c>
      <c r="F4" s="322"/>
      <c r="G4" s="322" t="s">
        <v>171</v>
      </c>
      <c r="H4" s="322"/>
      <c r="I4" s="322" t="s">
        <v>311</v>
      </c>
      <c r="J4" s="322"/>
      <c r="K4" s="189" t="s">
        <v>310</v>
      </c>
      <c r="L4" s="322" t="s">
        <v>322</v>
      </c>
      <c r="M4" s="322"/>
      <c r="N4" s="322"/>
      <c r="O4" s="322"/>
    </row>
    <row r="5" spans="2:15" ht="23.25" customHeight="1" thickBot="1">
      <c r="B5" s="321"/>
      <c r="C5" s="190" t="s">
        <v>26</v>
      </c>
      <c r="D5" s="190" t="s">
        <v>33</v>
      </c>
      <c r="E5" s="155" t="s">
        <v>21</v>
      </c>
      <c r="F5" s="155" t="s">
        <v>33</v>
      </c>
      <c r="G5" s="155" t="s">
        <v>23</v>
      </c>
      <c r="H5" s="155" t="s">
        <v>33</v>
      </c>
      <c r="I5" s="155" t="s">
        <v>23</v>
      </c>
      <c r="J5" s="155" t="s">
        <v>33</v>
      </c>
      <c r="K5" s="155" t="s">
        <v>33</v>
      </c>
      <c r="L5" s="155" t="s">
        <v>23</v>
      </c>
      <c r="M5" s="155" t="s">
        <v>57</v>
      </c>
      <c r="N5" s="155" t="s">
        <v>21</v>
      </c>
      <c r="O5" s="155" t="s">
        <v>33</v>
      </c>
    </row>
    <row r="6" spans="2:15" ht="24.75" customHeight="1" thickTop="1">
      <c r="B6" s="130" t="s">
        <v>34</v>
      </c>
      <c r="C6" s="13">
        <v>22</v>
      </c>
      <c r="D6" s="13">
        <v>1300</v>
      </c>
      <c r="E6" s="13">
        <v>22454</v>
      </c>
      <c r="F6" s="13">
        <v>15729800</v>
      </c>
      <c r="G6" s="13">
        <v>195642</v>
      </c>
      <c r="H6" s="13">
        <v>344190</v>
      </c>
      <c r="I6" s="13">
        <v>108</v>
      </c>
      <c r="J6" s="13">
        <v>1044</v>
      </c>
      <c r="K6" s="13">
        <v>0</v>
      </c>
      <c r="L6" s="13">
        <f aca="true" t="shared" si="0" ref="L6:L16">G6+I6</f>
        <v>195750</v>
      </c>
      <c r="M6" s="13">
        <v>22</v>
      </c>
      <c r="N6" s="13">
        <v>22454</v>
      </c>
      <c r="O6" s="13">
        <f>D6+F6+H6+J6+K6</f>
        <v>16076334</v>
      </c>
    </row>
    <row r="7" spans="2:15" ht="24.75" customHeight="1">
      <c r="B7" s="131" t="s">
        <v>35</v>
      </c>
      <c r="C7" s="12">
        <v>430</v>
      </c>
      <c r="D7" s="12">
        <v>15400</v>
      </c>
      <c r="E7" s="12">
        <v>2360</v>
      </c>
      <c r="F7" s="12">
        <v>2287040</v>
      </c>
      <c r="G7" s="12">
        <v>42880</v>
      </c>
      <c r="H7" s="12">
        <v>137040</v>
      </c>
      <c r="I7" s="12">
        <v>50</v>
      </c>
      <c r="J7" s="12">
        <v>250</v>
      </c>
      <c r="K7" s="12">
        <v>2650350</v>
      </c>
      <c r="L7" s="12">
        <f t="shared" si="0"/>
        <v>42930</v>
      </c>
      <c r="M7" s="12">
        <v>430</v>
      </c>
      <c r="N7" s="12">
        <v>2360</v>
      </c>
      <c r="O7" s="12">
        <f aca="true" t="shared" si="1" ref="O7:O16">D7+F7+H7+J7+K7</f>
        <v>5090080</v>
      </c>
    </row>
    <row r="8" spans="2:15" ht="24.75" customHeight="1">
      <c r="B8" s="130" t="s">
        <v>36</v>
      </c>
      <c r="C8" s="13">
        <v>678</v>
      </c>
      <c r="D8" s="13">
        <v>25526</v>
      </c>
      <c r="E8" s="13">
        <v>1260</v>
      </c>
      <c r="F8" s="13">
        <v>1076250</v>
      </c>
      <c r="G8" s="13">
        <v>103075</v>
      </c>
      <c r="H8" s="13">
        <v>565903</v>
      </c>
      <c r="I8" s="13">
        <v>1545</v>
      </c>
      <c r="J8" s="13">
        <v>14756</v>
      </c>
      <c r="K8" s="13">
        <v>374000</v>
      </c>
      <c r="L8" s="13">
        <f t="shared" si="0"/>
        <v>104620</v>
      </c>
      <c r="M8" s="13">
        <v>678</v>
      </c>
      <c r="N8" s="13">
        <v>1260</v>
      </c>
      <c r="O8" s="13">
        <f t="shared" si="1"/>
        <v>2056435</v>
      </c>
    </row>
    <row r="9" spans="2:15" ht="24.75" customHeight="1">
      <c r="B9" s="131" t="s">
        <v>37</v>
      </c>
      <c r="C9" s="12">
        <v>0</v>
      </c>
      <c r="D9" s="12">
        <v>0</v>
      </c>
      <c r="E9" s="12">
        <v>6515</v>
      </c>
      <c r="F9" s="12">
        <v>5610435</v>
      </c>
      <c r="G9" s="12">
        <v>12054</v>
      </c>
      <c r="H9" s="12">
        <v>138308</v>
      </c>
      <c r="I9" s="12">
        <v>0</v>
      </c>
      <c r="J9" s="12">
        <v>0</v>
      </c>
      <c r="K9" s="12">
        <v>2110000</v>
      </c>
      <c r="L9" s="12">
        <f t="shared" si="0"/>
        <v>12054</v>
      </c>
      <c r="M9" s="12">
        <v>0</v>
      </c>
      <c r="N9" s="12">
        <v>6515</v>
      </c>
      <c r="O9" s="12">
        <f t="shared" si="1"/>
        <v>7858743</v>
      </c>
    </row>
    <row r="10" spans="2:15" ht="24.75" customHeight="1">
      <c r="B10" s="130" t="s">
        <v>38</v>
      </c>
      <c r="C10" s="13">
        <v>50</v>
      </c>
      <c r="D10" s="13">
        <v>600</v>
      </c>
      <c r="E10" s="13">
        <v>482</v>
      </c>
      <c r="F10" s="13">
        <v>433275</v>
      </c>
      <c r="G10" s="13">
        <v>810</v>
      </c>
      <c r="H10" s="13">
        <v>3140</v>
      </c>
      <c r="I10" s="13">
        <v>45</v>
      </c>
      <c r="J10" s="13">
        <v>315</v>
      </c>
      <c r="K10" s="13">
        <v>54850</v>
      </c>
      <c r="L10" s="13">
        <f t="shared" si="0"/>
        <v>855</v>
      </c>
      <c r="M10" s="13">
        <v>50</v>
      </c>
      <c r="N10" s="13">
        <v>482</v>
      </c>
      <c r="O10" s="13">
        <f t="shared" si="1"/>
        <v>492180</v>
      </c>
    </row>
    <row r="11" spans="2:15" ht="24.75" customHeight="1">
      <c r="B11" s="131" t="s">
        <v>39</v>
      </c>
      <c r="C11" s="12">
        <v>1520</v>
      </c>
      <c r="D11" s="12">
        <v>144400</v>
      </c>
      <c r="E11" s="12">
        <v>3327</v>
      </c>
      <c r="F11" s="12">
        <v>3259050</v>
      </c>
      <c r="G11" s="12">
        <v>46175</v>
      </c>
      <c r="H11" s="12">
        <v>129300</v>
      </c>
      <c r="I11" s="12">
        <v>200</v>
      </c>
      <c r="J11" s="12">
        <v>5000</v>
      </c>
      <c r="K11" s="12">
        <v>100000</v>
      </c>
      <c r="L11" s="12">
        <f t="shared" si="0"/>
        <v>46375</v>
      </c>
      <c r="M11" s="12">
        <v>1520</v>
      </c>
      <c r="N11" s="12">
        <v>3327</v>
      </c>
      <c r="O11" s="12">
        <f t="shared" si="1"/>
        <v>3637750</v>
      </c>
    </row>
    <row r="12" spans="2:15" ht="24.75" customHeight="1">
      <c r="B12" s="130" t="s">
        <v>97</v>
      </c>
      <c r="C12" s="13">
        <v>0</v>
      </c>
      <c r="D12" s="13">
        <v>0</v>
      </c>
      <c r="E12" s="13">
        <v>254</v>
      </c>
      <c r="F12" s="13">
        <v>201110</v>
      </c>
      <c r="G12" s="13">
        <v>0</v>
      </c>
      <c r="H12" s="13">
        <v>0</v>
      </c>
      <c r="I12" s="13">
        <v>0</v>
      </c>
      <c r="J12" s="13">
        <v>0</v>
      </c>
      <c r="K12" s="13">
        <v>8000</v>
      </c>
      <c r="L12" s="13">
        <f t="shared" si="0"/>
        <v>0</v>
      </c>
      <c r="M12" s="13">
        <v>0</v>
      </c>
      <c r="N12" s="13">
        <v>254</v>
      </c>
      <c r="O12" s="13">
        <f t="shared" si="1"/>
        <v>209110</v>
      </c>
    </row>
    <row r="13" spans="2:15" ht="24.75" customHeight="1">
      <c r="B13" s="131" t="s">
        <v>96</v>
      </c>
      <c r="C13" s="12">
        <v>650</v>
      </c>
      <c r="D13" s="12">
        <v>31360</v>
      </c>
      <c r="E13" s="12">
        <v>14</v>
      </c>
      <c r="F13" s="12">
        <v>12850</v>
      </c>
      <c r="G13" s="12">
        <v>64</v>
      </c>
      <c r="H13" s="12">
        <v>768</v>
      </c>
      <c r="I13" s="12">
        <v>0</v>
      </c>
      <c r="J13" s="12">
        <v>0</v>
      </c>
      <c r="K13" s="12">
        <v>34730</v>
      </c>
      <c r="L13" s="12">
        <f t="shared" si="0"/>
        <v>64</v>
      </c>
      <c r="M13" s="12">
        <v>650</v>
      </c>
      <c r="N13" s="12">
        <v>14</v>
      </c>
      <c r="O13" s="12">
        <f t="shared" si="1"/>
        <v>79708</v>
      </c>
    </row>
    <row r="14" spans="2:15" ht="24.75" customHeight="1">
      <c r="B14" s="130" t="s">
        <v>40</v>
      </c>
      <c r="C14" s="13">
        <v>0</v>
      </c>
      <c r="D14" s="13">
        <v>0</v>
      </c>
      <c r="E14" s="13">
        <v>82</v>
      </c>
      <c r="F14" s="13">
        <v>57400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0</v>
      </c>
      <c r="M14" s="13">
        <v>0</v>
      </c>
      <c r="N14" s="13">
        <v>82</v>
      </c>
      <c r="O14" s="13">
        <f t="shared" si="1"/>
        <v>57400</v>
      </c>
    </row>
    <row r="15" spans="2:15" ht="24.75" customHeight="1">
      <c r="B15" s="131" t="s">
        <v>41</v>
      </c>
      <c r="C15" s="12">
        <v>340</v>
      </c>
      <c r="D15" s="12">
        <v>3150</v>
      </c>
      <c r="E15" s="12">
        <v>1871</v>
      </c>
      <c r="F15" s="12">
        <v>2497100</v>
      </c>
      <c r="G15" s="12">
        <v>43200</v>
      </c>
      <c r="H15" s="12">
        <v>208000</v>
      </c>
      <c r="I15" s="12">
        <v>270</v>
      </c>
      <c r="J15" s="12">
        <v>1180</v>
      </c>
      <c r="K15" s="12">
        <v>588000</v>
      </c>
      <c r="L15" s="12">
        <f t="shared" si="0"/>
        <v>43470</v>
      </c>
      <c r="M15" s="12">
        <v>340</v>
      </c>
      <c r="N15" s="12">
        <v>1871</v>
      </c>
      <c r="O15" s="12">
        <f t="shared" si="1"/>
        <v>3297430</v>
      </c>
    </row>
    <row r="16" spans="2:15" ht="24.75" customHeight="1" thickBot="1">
      <c r="B16" s="130" t="s">
        <v>42</v>
      </c>
      <c r="C16" s="13">
        <v>2228</v>
      </c>
      <c r="D16" s="13">
        <v>70300</v>
      </c>
      <c r="E16" s="13">
        <v>4130</v>
      </c>
      <c r="F16" s="13">
        <v>3006905</v>
      </c>
      <c r="G16" s="13">
        <v>22862</v>
      </c>
      <c r="H16" s="13">
        <v>65467</v>
      </c>
      <c r="I16" s="13">
        <v>4700</v>
      </c>
      <c r="J16" s="13">
        <v>259500</v>
      </c>
      <c r="K16" s="13">
        <v>514850</v>
      </c>
      <c r="L16" s="13">
        <f t="shared" si="0"/>
        <v>27562</v>
      </c>
      <c r="M16" s="13">
        <v>2228</v>
      </c>
      <c r="N16" s="13">
        <v>4130</v>
      </c>
      <c r="O16" s="13">
        <f t="shared" si="1"/>
        <v>3917022</v>
      </c>
    </row>
    <row r="17" spans="2:15" ht="24.75" customHeight="1" thickBot="1">
      <c r="B17" s="134" t="s">
        <v>3</v>
      </c>
      <c r="C17" s="18">
        <f aca="true" t="shared" si="2" ref="C17:O17">SUM(C6:C16)</f>
        <v>5918</v>
      </c>
      <c r="D17" s="18">
        <f t="shared" si="2"/>
        <v>292036</v>
      </c>
      <c r="E17" s="18">
        <f t="shared" si="2"/>
        <v>42749</v>
      </c>
      <c r="F17" s="18">
        <f t="shared" si="2"/>
        <v>34171215</v>
      </c>
      <c r="G17" s="18">
        <f t="shared" si="2"/>
        <v>466762</v>
      </c>
      <c r="H17" s="18">
        <f t="shared" si="2"/>
        <v>1592116</v>
      </c>
      <c r="I17" s="18">
        <f t="shared" si="2"/>
        <v>6918</v>
      </c>
      <c r="J17" s="18">
        <f t="shared" si="2"/>
        <v>282045</v>
      </c>
      <c r="K17" s="18">
        <f t="shared" si="2"/>
        <v>6434780</v>
      </c>
      <c r="L17" s="18">
        <f t="shared" si="2"/>
        <v>473680</v>
      </c>
      <c r="M17" s="18">
        <f t="shared" si="2"/>
        <v>5918</v>
      </c>
      <c r="N17" s="18">
        <f t="shared" si="2"/>
        <v>42749</v>
      </c>
      <c r="O17" s="18">
        <f t="shared" si="2"/>
        <v>42772192</v>
      </c>
    </row>
    <row r="18" spans="2:15" ht="15.75" customHeight="1" thickTop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2:8" ht="15">
      <c r="B19" s="295"/>
      <c r="C19" s="295"/>
      <c r="D19" s="295"/>
      <c r="E19" s="295"/>
      <c r="F19" s="295"/>
      <c r="G19" s="295"/>
      <c r="H19" s="295"/>
    </row>
    <row r="29" ht="14.25">
      <c r="C29" t="s">
        <v>58</v>
      </c>
    </row>
  </sheetData>
  <sheetProtection/>
  <mergeCells count="12">
    <mergeCell ref="L4:O4"/>
    <mergeCell ref="E4:F4"/>
    <mergeCell ref="I4:J4"/>
    <mergeCell ref="G3:H3"/>
    <mergeCell ref="B19:H19"/>
    <mergeCell ref="G4:H4"/>
    <mergeCell ref="B2:O2"/>
    <mergeCell ref="B3:D3"/>
    <mergeCell ref="B4:B5"/>
    <mergeCell ref="C4:D4"/>
    <mergeCell ref="M3:O3"/>
    <mergeCell ref="I3:J3"/>
  </mergeCells>
  <printOptions/>
  <pageMargins left="0.7" right="0.7" top="0.75" bottom="0.75" header="0.3" footer="0.3"/>
  <pageSetup horizontalDpi="300" verticalDpi="3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448"/>
  <sheetViews>
    <sheetView rightToLeft="1" zoomScalePageLayoutView="0" workbookViewId="0" topLeftCell="A1">
      <selection activeCell="P20" sqref="P20"/>
    </sheetView>
  </sheetViews>
  <sheetFormatPr defaultColWidth="9.140625" defaultRowHeight="15"/>
  <cols>
    <col min="1" max="1" width="7.140625" style="0" customWidth="1"/>
    <col min="2" max="2" width="4.00390625" style="0" customWidth="1"/>
    <col min="3" max="3" width="7.00390625" style="0" customWidth="1"/>
    <col min="4" max="4" width="6.140625" style="0" customWidth="1"/>
    <col min="5" max="5" width="8.8515625" style="0" customWidth="1"/>
    <col min="6" max="6" width="7.140625" style="0" customWidth="1"/>
    <col min="7" max="7" width="7.28125" style="0" customWidth="1"/>
    <col min="8" max="8" width="6.28125" style="0" customWidth="1"/>
    <col min="9" max="9" width="8.57421875" style="0" customWidth="1"/>
    <col min="10" max="10" width="2.57421875" style="0" customWidth="1"/>
    <col min="11" max="11" width="4.28125" style="0" customWidth="1"/>
    <col min="12" max="12" width="5.8515625" style="0" customWidth="1"/>
    <col min="13" max="13" width="8.421875" style="0" customWidth="1"/>
    <col min="14" max="14" width="7.57421875" style="0" customWidth="1"/>
    <col min="15" max="15" width="7.421875" style="0" customWidth="1"/>
  </cols>
  <sheetData>
    <row r="3" spans="1:16" ht="21.75" customHeight="1">
      <c r="A3" s="298" t="s">
        <v>295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23.25" customHeight="1">
      <c r="A4" s="297" t="s">
        <v>284</v>
      </c>
      <c r="B4" s="297"/>
      <c r="C4" s="297"/>
      <c r="D4" s="129"/>
      <c r="E4" s="129"/>
      <c r="F4" s="129"/>
      <c r="G4" s="297" t="s">
        <v>174</v>
      </c>
      <c r="H4" s="297"/>
      <c r="I4" s="297"/>
      <c r="J4" s="129"/>
      <c r="K4" s="129"/>
      <c r="L4" s="129"/>
      <c r="M4" s="129"/>
      <c r="N4" s="297" t="s">
        <v>43</v>
      </c>
      <c r="O4" s="297"/>
      <c r="P4" s="297"/>
    </row>
    <row r="5" spans="1:16" ht="15">
      <c r="A5" s="309" t="s">
        <v>10</v>
      </c>
      <c r="B5" s="323" t="s">
        <v>59</v>
      </c>
      <c r="C5" s="323"/>
      <c r="D5" s="323" t="s">
        <v>60</v>
      </c>
      <c r="E5" s="323"/>
      <c r="F5" s="323" t="s">
        <v>175</v>
      </c>
      <c r="G5" s="323"/>
      <c r="H5" s="323" t="s">
        <v>176</v>
      </c>
      <c r="I5" s="323"/>
      <c r="J5" s="323" t="s">
        <v>430</v>
      </c>
      <c r="K5" s="323"/>
      <c r="L5" s="323" t="s">
        <v>177</v>
      </c>
      <c r="M5" s="323"/>
      <c r="N5" s="238" t="s">
        <v>51</v>
      </c>
      <c r="O5" s="309" t="s">
        <v>323</v>
      </c>
      <c r="P5" s="309"/>
    </row>
    <row r="6" spans="1:16" ht="30.75" thickBot="1">
      <c r="A6" s="324"/>
      <c r="B6" s="201" t="s">
        <v>23</v>
      </c>
      <c r="C6" s="201" t="s">
        <v>33</v>
      </c>
      <c r="D6" s="201" t="s">
        <v>23</v>
      </c>
      <c r="E6" s="201" t="s">
        <v>33</v>
      </c>
      <c r="F6" s="201" t="s">
        <v>23</v>
      </c>
      <c r="G6" s="201" t="s">
        <v>33</v>
      </c>
      <c r="H6" s="201" t="s">
        <v>23</v>
      </c>
      <c r="I6" s="201" t="s">
        <v>33</v>
      </c>
      <c r="J6" s="201" t="s">
        <v>23</v>
      </c>
      <c r="K6" s="201" t="s">
        <v>33</v>
      </c>
      <c r="L6" s="201" t="s">
        <v>23</v>
      </c>
      <c r="M6" s="201" t="s">
        <v>33</v>
      </c>
      <c r="N6" s="202" t="s">
        <v>33</v>
      </c>
      <c r="O6" s="201" t="s">
        <v>23</v>
      </c>
      <c r="P6" s="201" t="s">
        <v>33</v>
      </c>
    </row>
    <row r="7" spans="1:16" ht="24.75" customHeight="1" thickTop="1">
      <c r="A7" s="195" t="s">
        <v>34</v>
      </c>
      <c r="B7" s="13">
        <v>8</v>
      </c>
      <c r="C7" s="13">
        <v>800</v>
      </c>
      <c r="D7" s="13">
        <v>18</v>
      </c>
      <c r="E7" s="13">
        <v>2700</v>
      </c>
      <c r="F7" s="13">
        <v>26</v>
      </c>
      <c r="G7" s="13">
        <v>2600</v>
      </c>
      <c r="H7" s="13">
        <v>0</v>
      </c>
      <c r="I7" s="13">
        <v>0</v>
      </c>
      <c r="J7" s="13">
        <v>0</v>
      </c>
      <c r="K7" s="13">
        <v>0</v>
      </c>
      <c r="L7" s="13">
        <v>4</v>
      </c>
      <c r="M7" s="13">
        <v>400</v>
      </c>
      <c r="N7" s="13">
        <v>0</v>
      </c>
      <c r="O7" s="13">
        <f>B7+D7+F7+H7+J7+L7</f>
        <v>56</v>
      </c>
      <c r="P7" s="13">
        <f>C7+E7+G7+I7+K7+M7+N7</f>
        <v>6500</v>
      </c>
    </row>
    <row r="8" spans="1:16" ht="24.75" customHeight="1">
      <c r="A8" s="196" t="s">
        <v>35</v>
      </c>
      <c r="B8" s="12">
        <v>86</v>
      </c>
      <c r="C8" s="12">
        <v>5310</v>
      </c>
      <c r="D8" s="12">
        <v>520</v>
      </c>
      <c r="E8" s="12">
        <v>48930</v>
      </c>
      <c r="F8" s="12">
        <v>845</v>
      </c>
      <c r="G8" s="12">
        <v>57865</v>
      </c>
      <c r="H8" s="12">
        <v>18</v>
      </c>
      <c r="I8" s="12">
        <v>2700</v>
      </c>
      <c r="J8" s="12">
        <v>0</v>
      </c>
      <c r="K8" s="12">
        <v>0</v>
      </c>
      <c r="L8" s="12">
        <v>70</v>
      </c>
      <c r="M8" s="12">
        <v>6250</v>
      </c>
      <c r="N8" s="12">
        <v>0</v>
      </c>
      <c r="O8" s="12">
        <f aca="true" t="shared" si="0" ref="O8:O17">B8+D8+F8+H8+J8+L8</f>
        <v>1539</v>
      </c>
      <c r="P8" s="12">
        <f aca="true" t="shared" si="1" ref="P8:P17">C8+E8+G8+I8+K8+M8+N8</f>
        <v>121055</v>
      </c>
    </row>
    <row r="9" spans="1:16" ht="24.75" customHeight="1">
      <c r="A9" s="195" t="s">
        <v>36</v>
      </c>
      <c r="B9" s="13">
        <v>236</v>
      </c>
      <c r="C9" s="13">
        <v>20975</v>
      </c>
      <c r="D9" s="13">
        <v>1198</v>
      </c>
      <c r="E9" s="13">
        <v>119550</v>
      </c>
      <c r="F9" s="13">
        <v>2443</v>
      </c>
      <c r="G9" s="13">
        <v>199670</v>
      </c>
      <c r="H9" s="13">
        <v>352</v>
      </c>
      <c r="I9" s="13">
        <v>33190</v>
      </c>
      <c r="J9" s="13">
        <v>10</v>
      </c>
      <c r="K9" s="13">
        <v>800</v>
      </c>
      <c r="L9" s="13">
        <v>377</v>
      </c>
      <c r="M9" s="13">
        <v>28635</v>
      </c>
      <c r="N9" s="13">
        <v>82375</v>
      </c>
      <c r="O9" s="13">
        <f t="shared" si="0"/>
        <v>4616</v>
      </c>
      <c r="P9" s="13">
        <f t="shared" si="1"/>
        <v>485195</v>
      </c>
    </row>
    <row r="10" spans="1:16" ht="24.75" customHeight="1">
      <c r="A10" s="196" t="s">
        <v>37</v>
      </c>
      <c r="B10" s="12">
        <v>255</v>
      </c>
      <c r="C10" s="12">
        <v>14980</v>
      </c>
      <c r="D10" s="12">
        <v>224</v>
      </c>
      <c r="E10" s="12">
        <v>23920</v>
      </c>
      <c r="F10" s="12">
        <v>495</v>
      </c>
      <c r="G10" s="12">
        <v>58005</v>
      </c>
      <c r="H10" s="12">
        <v>455</v>
      </c>
      <c r="I10" s="12">
        <v>84455</v>
      </c>
      <c r="J10" s="12">
        <v>0</v>
      </c>
      <c r="K10" s="12">
        <v>0</v>
      </c>
      <c r="L10" s="12">
        <v>26</v>
      </c>
      <c r="M10" s="12">
        <v>4420</v>
      </c>
      <c r="N10" s="12">
        <v>3060</v>
      </c>
      <c r="O10" s="12">
        <f t="shared" si="0"/>
        <v>1455</v>
      </c>
      <c r="P10" s="12">
        <f t="shared" si="1"/>
        <v>188840</v>
      </c>
    </row>
    <row r="11" spans="1:16" ht="24.75" customHeight="1">
      <c r="A11" s="195" t="s">
        <v>38</v>
      </c>
      <c r="B11" s="13">
        <v>0</v>
      </c>
      <c r="C11" s="13">
        <v>0</v>
      </c>
      <c r="D11" s="13">
        <v>655</v>
      </c>
      <c r="E11" s="13">
        <v>75110</v>
      </c>
      <c r="F11" s="13">
        <v>254</v>
      </c>
      <c r="G11" s="13">
        <v>20680</v>
      </c>
      <c r="H11" s="13">
        <v>615</v>
      </c>
      <c r="I11" s="13">
        <v>66250</v>
      </c>
      <c r="J11" s="13">
        <v>0</v>
      </c>
      <c r="K11" s="13">
        <v>0</v>
      </c>
      <c r="L11" s="13">
        <v>166</v>
      </c>
      <c r="M11" s="13">
        <v>16010</v>
      </c>
      <c r="N11" s="13">
        <v>35000</v>
      </c>
      <c r="O11" s="13">
        <f t="shared" si="0"/>
        <v>1690</v>
      </c>
      <c r="P11" s="13">
        <f t="shared" si="1"/>
        <v>213050</v>
      </c>
    </row>
    <row r="12" spans="1:16" ht="24.75" customHeight="1">
      <c r="A12" s="196" t="s">
        <v>39</v>
      </c>
      <c r="B12" s="12">
        <v>167</v>
      </c>
      <c r="C12" s="12">
        <v>13650</v>
      </c>
      <c r="D12" s="12">
        <v>355</v>
      </c>
      <c r="E12" s="12">
        <v>31000</v>
      </c>
      <c r="F12" s="12">
        <v>981</v>
      </c>
      <c r="G12" s="12">
        <v>50720</v>
      </c>
      <c r="H12" s="12">
        <v>70</v>
      </c>
      <c r="I12" s="12">
        <v>5700</v>
      </c>
      <c r="J12" s="12">
        <v>0</v>
      </c>
      <c r="K12" s="12">
        <v>0</v>
      </c>
      <c r="L12" s="12">
        <v>30</v>
      </c>
      <c r="M12" s="12">
        <v>1980</v>
      </c>
      <c r="N12" s="12">
        <v>9700</v>
      </c>
      <c r="O12" s="12">
        <f t="shared" si="0"/>
        <v>1603</v>
      </c>
      <c r="P12" s="12">
        <f t="shared" si="1"/>
        <v>112750</v>
      </c>
    </row>
    <row r="13" spans="1:16" ht="24.75" customHeight="1">
      <c r="A13" s="195" t="s">
        <v>97</v>
      </c>
      <c r="B13" s="13">
        <v>20</v>
      </c>
      <c r="C13" s="13">
        <v>1400</v>
      </c>
      <c r="D13" s="13">
        <v>89</v>
      </c>
      <c r="E13" s="13">
        <v>9465</v>
      </c>
      <c r="F13" s="13">
        <v>186</v>
      </c>
      <c r="G13" s="13">
        <v>16820</v>
      </c>
      <c r="H13" s="13">
        <v>0</v>
      </c>
      <c r="I13" s="13">
        <v>0</v>
      </c>
      <c r="J13" s="13">
        <v>0</v>
      </c>
      <c r="K13" s="13">
        <v>0</v>
      </c>
      <c r="L13" s="13">
        <v>5</v>
      </c>
      <c r="M13" s="13">
        <v>1000</v>
      </c>
      <c r="N13" s="13">
        <v>0</v>
      </c>
      <c r="O13" s="13">
        <f t="shared" si="0"/>
        <v>300</v>
      </c>
      <c r="P13" s="13">
        <f t="shared" si="1"/>
        <v>28685</v>
      </c>
    </row>
    <row r="14" spans="1:16" ht="24.75" customHeight="1">
      <c r="A14" s="196" t="s">
        <v>96</v>
      </c>
      <c r="B14" s="12">
        <v>0</v>
      </c>
      <c r="C14" s="12">
        <v>0</v>
      </c>
      <c r="D14" s="12">
        <v>12</v>
      </c>
      <c r="E14" s="12">
        <v>1200</v>
      </c>
      <c r="F14" s="12">
        <v>11</v>
      </c>
      <c r="G14" s="12">
        <v>1100</v>
      </c>
      <c r="H14" s="12">
        <v>0</v>
      </c>
      <c r="I14" s="12">
        <v>0</v>
      </c>
      <c r="J14" s="12">
        <v>0</v>
      </c>
      <c r="K14" s="12">
        <v>0</v>
      </c>
      <c r="L14" s="12">
        <v>60</v>
      </c>
      <c r="M14" s="12">
        <v>5300</v>
      </c>
      <c r="N14" s="12">
        <v>0</v>
      </c>
      <c r="O14" s="12">
        <f t="shared" si="0"/>
        <v>83</v>
      </c>
      <c r="P14" s="12">
        <f t="shared" si="1"/>
        <v>7600</v>
      </c>
    </row>
    <row r="15" spans="1:16" ht="24.75" customHeight="1">
      <c r="A15" s="195" t="s">
        <v>40</v>
      </c>
      <c r="B15" s="13">
        <v>0</v>
      </c>
      <c r="C15" s="13">
        <v>0</v>
      </c>
      <c r="D15" s="13">
        <v>311</v>
      </c>
      <c r="E15" s="13">
        <v>30600</v>
      </c>
      <c r="F15" s="13">
        <v>8</v>
      </c>
      <c r="G15" s="13">
        <v>720</v>
      </c>
      <c r="H15" s="13">
        <v>37</v>
      </c>
      <c r="I15" s="13">
        <v>5050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356</v>
      </c>
      <c r="P15" s="13">
        <f t="shared" si="1"/>
        <v>36370</v>
      </c>
    </row>
    <row r="16" spans="1:16" ht="24.75" customHeight="1">
      <c r="A16" s="196" t="s">
        <v>41</v>
      </c>
      <c r="B16" s="12">
        <v>32</v>
      </c>
      <c r="C16" s="12">
        <v>4400</v>
      </c>
      <c r="D16" s="12">
        <v>98</v>
      </c>
      <c r="E16" s="12">
        <v>16800</v>
      </c>
      <c r="F16" s="12">
        <v>36</v>
      </c>
      <c r="G16" s="12">
        <v>4320</v>
      </c>
      <c r="H16" s="12">
        <v>40</v>
      </c>
      <c r="I16" s="12">
        <v>2400</v>
      </c>
      <c r="J16" s="12">
        <v>0</v>
      </c>
      <c r="K16" s="12">
        <v>0</v>
      </c>
      <c r="L16" s="12">
        <v>0</v>
      </c>
      <c r="M16" s="12">
        <v>0</v>
      </c>
      <c r="N16" s="12">
        <v>25000</v>
      </c>
      <c r="O16" s="12">
        <f t="shared" si="0"/>
        <v>206</v>
      </c>
      <c r="P16" s="12">
        <f t="shared" si="1"/>
        <v>52920</v>
      </c>
    </row>
    <row r="17" spans="1:16" ht="24.75" customHeight="1" thickBot="1">
      <c r="A17" s="178" t="s">
        <v>42</v>
      </c>
      <c r="B17" s="13">
        <v>23</v>
      </c>
      <c r="C17" s="13">
        <v>2070</v>
      </c>
      <c r="D17" s="13">
        <v>1178</v>
      </c>
      <c r="E17" s="13">
        <v>125255</v>
      </c>
      <c r="F17" s="13">
        <v>1678</v>
      </c>
      <c r="G17" s="13">
        <v>149640</v>
      </c>
      <c r="H17" s="13">
        <v>143</v>
      </c>
      <c r="I17" s="13">
        <v>19090</v>
      </c>
      <c r="J17" s="13">
        <v>0</v>
      </c>
      <c r="K17" s="13">
        <v>0</v>
      </c>
      <c r="L17" s="13">
        <v>12</v>
      </c>
      <c r="M17" s="13">
        <v>1000</v>
      </c>
      <c r="N17" s="13">
        <v>70000</v>
      </c>
      <c r="O17" s="13">
        <f t="shared" si="0"/>
        <v>3034</v>
      </c>
      <c r="P17" s="13">
        <f t="shared" si="1"/>
        <v>367055</v>
      </c>
    </row>
    <row r="18" spans="1:16" ht="24.75" customHeight="1" thickBot="1">
      <c r="A18" s="197" t="s">
        <v>3</v>
      </c>
      <c r="B18" s="18">
        <f aca="true" t="shared" si="2" ref="B18:P18">SUM(B7:B17)</f>
        <v>827</v>
      </c>
      <c r="C18" s="18">
        <f t="shared" si="2"/>
        <v>63585</v>
      </c>
      <c r="D18" s="18">
        <f t="shared" si="2"/>
        <v>4658</v>
      </c>
      <c r="E18" s="18">
        <f t="shared" si="2"/>
        <v>484530</v>
      </c>
      <c r="F18" s="18">
        <f t="shared" si="2"/>
        <v>6963</v>
      </c>
      <c r="G18" s="18">
        <f t="shared" si="2"/>
        <v>562140</v>
      </c>
      <c r="H18" s="18">
        <f t="shared" si="2"/>
        <v>1730</v>
      </c>
      <c r="I18" s="18">
        <f t="shared" si="2"/>
        <v>218835</v>
      </c>
      <c r="J18" s="18">
        <f t="shared" si="2"/>
        <v>10</v>
      </c>
      <c r="K18" s="18">
        <f t="shared" si="2"/>
        <v>800</v>
      </c>
      <c r="L18" s="18">
        <f t="shared" si="2"/>
        <v>750</v>
      </c>
      <c r="M18" s="18">
        <f t="shared" si="2"/>
        <v>64995</v>
      </c>
      <c r="N18" s="18">
        <f t="shared" si="2"/>
        <v>225135</v>
      </c>
      <c r="O18" s="18">
        <f>SUM(O7:O17)</f>
        <v>14938</v>
      </c>
      <c r="P18" s="18">
        <f t="shared" si="2"/>
        <v>1620020</v>
      </c>
    </row>
    <row r="19" spans="1:14" ht="16.5" thickTop="1">
      <c r="A19" s="5"/>
      <c r="B19" s="11"/>
      <c r="C19" s="11"/>
      <c r="D19" s="11"/>
      <c r="E19" s="5"/>
      <c r="F19" s="11"/>
      <c r="G19" s="11"/>
      <c r="H19" s="11"/>
      <c r="I19" s="11"/>
      <c r="J19" s="11"/>
      <c r="K19" s="5"/>
      <c r="L19" s="11"/>
      <c r="M19" s="11"/>
      <c r="N19" s="6"/>
    </row>
    <row r="20" spans="1:14" ht="15">
      <c r="A20" s="295"/>
      <c r="B20" s="295"/>
      <c r="C20" s="295"/>
      <c r="D20" s="295"/>
      <c r="E20" s="295"/>
      <c r="F20" s="295"/>
      <c r="G20" s="295"/>
      <c r="H20" s="295"/>
      <c r="I20" s="7"/>
      <c r="J20" s="7"/>
      <c r="K20" s="7"/>
      <c r="L20" s="7"/>
      <c r="M20" s="7"/>
      <c r="N20" s="7"/>
    </row>
    <row r="21" spans="1:14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</sheetData>
  <sheetProtection/>
  <mergeCells count="13">
    <mergeCell ref="A4:C4"/>
    <mergeCell ref="A3:P3"/>
    <mergeCell ref="A5:A6"/>
    <mergeCell ref="B5:C5"/>
    <mergeCell ref="D5:E5"/>
    <mergeCell ref="G4:I4"/>
    <mergeCell ref="N4:P4"/>
    <mergeCell ref="F5:G5"/>
    <mergeCell ref="H5:I5"/>
    <mergeCell ref="J5:K5"/>
    <mergeCell ref="A20:H20"/>
    <mergeCell ref="L5:M5"/>
    <mergeCell ref="O5:P5"/>
  </mergeCells>
  <printOptions/>
  <pageMargins left="1" right="1" top="1" bottom="1" header="0.5" footer="0.5"/>
  <pageSetup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L74"/>
  <sheetViews>
    <sheetView rightToLeft="1" workbookViewId="0" topLeftCell="A1">
      <selection activeCell="F61" sqref="F61"/>
    </sheetView>
  </sheetViews>
  <sheetFormatPr defaultColWidth="9.140625" defaultRowHeight="15"/>
  <cols>
    <col min="2" max="2" width="6.57421875" style="0" customWidth="1"/>
    <col min="3" max="3" width="7.140625" style="0" customWidth="1"/>
    <col min="4" max="4" width="9.28125" style="0" customWidth="1"/>
    <col min="9" max="9" width="10.421875" style="0" customWidth="1"/>
  </cols>
  <sheetData>
    <row r="3" spans="2:12" ht="18">
      <c r="B3" s="298" t="s">
        <v>295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2:12" ht="15.75">
      <c r="B4" s="300" t="s">
        <v>281</v>
      </c>
      <c r="C4" s="300"/>
      <c r="D4" s="218"/>
      <c r="E4" s="218"/>
      <c r="F4" s="325" t="s">
        <v>387</v>
      </c>
      <c r="G4" s="325"/>
      <c r="H4" s="325"/>
      <c r="I4" s="218"/>
      <c r="J4" s="218"/>
      <c r="K4" s="299" t="s">
        <v>50</v>
      </c>
      <c r="L4" s="299"/>
    </row>
    <row r="5" spans="2:12" ht="14.25">
      <c r="B5" s="315" t="s">
        <v>56</v>
      </c>
      <c r="C5" s="311" t="s">
        <v>388</v>
      </c>
      <c r="D5" s="311"/>
      <c r="E5" s="311" t="s">
        <v>389</v>
      </c>
      <c r="F5" s="311"/>
      <c r="G5" s="311" t="s">
        <v>390</v>
      </c>
      <c r="H5" s="311"/>
      <c r="I5" s="311" t="s">
        <v>391</v>
      </c>
      <c r="J5" s="311"/>
      <c r="K5" s="311" t="s">
        <v>392</v>
      </c>
      <c r="L5" s="311"/>
    </row>
    <row r="6" spans="2:12" ht="16.5" thickBot="1">
      <c r="B6" s="316"/>
      <c r="C6" s="219" t="s">
        <v>26</v>
      </c>
      <c r="D6" s="219" t="s">
        <v>33</v>
      </c>
      <c r="E6" s="219" t="s">
        <v>26</v>
      </c>
      <c r="F6" s="219" t="s">
        <v>33</v>
      </c>
      <c r="G6" s="219" t="s">
        <v>4</v>
      </c>
      <c r="H6" s="219" t="s">
        <v>33</v>
      </c>
      <c r="I6" s="219" t="s">
        <v>4</v>
      </c>
      <c r="J6" s="219" t="s">
        <v>33</v>
      </c>
      <c r="K6" s="219" t="s">
        <v>4</v>
      </c>
      <c r="L6" s="219" t="s">
        <v>33</v>
      </c>
    </row>
    <row r="7" spans="2:12" ht="16.5" thickTop="1">
      <c r="B7" s="127" t="s">
        <v>34</v>
      </c>
      <c r="C7" s="13">
        <v>100</v>
      </c>
      <c r="D7" s="13">
        <v>500</v>
      </c>
      <c r="E7" s="13">
        <v>500</v>
      </c>
      <c r="F7" s="13">
        <v>1500</v>
      </c>
      <c r="G7" s="13">
        <v>5</v>
      </c>
      <c r="H7" s="13">
        <v>340</v>
      </c>
      <c r="I7" s="13">
        <v>45</v>
      </c>
      <c r="J7" s="13">
        <v>165</v>
      </c>
      <c r="K7" s="13">
        <v>30</v>
      </c>
      <c r="L7" s="13">
        <v>150</v>
      </c>
    </row>
    <row r="8" spans="2:12" ht="15.75">
      <c r="B8" s="128" t="s">
        <v>35</v>
      </c>
      <c r="C8" s="12">
        <v>14622</v>
      </c>
      <c r="D8" s="12">
        <v>23322</v>
      </c>
      <c r="E8" s="12">
        <v>43150</v>
      </c>
      <c r="F8" s="12">
        <v>45375</v>
      </c>
      <c r="G8" s="12">
        <v>48</v>
      </c>
      <c r="H8" s="12">
        <v>13200</v>
      </c>
      <c r="I8" s="12">
        <v>1720</v>
      </c>
      <c r="J8" s="12">
        <v>8045</v>
      </c>
      <c r="K8" s="12">
        <v>30</v>
      </c>
      <c r="L8" s="12">
        <v>120</v>
      </c>
    </row>
    <row r="9" spans="2:12" ht="15.75">
      <c r="B9" s="127" t="s">
        <v>36</v>
      </c>
      <c r="C9" s="13">
        <v>21555</v>
      </c>
      <c r="D9" s="13">
        <v>27120</v>
      </c>
      <c r="E9" s="13">
        <v>51866</v>
      </c>
      <c r="F9" s="13">
        <v>86886</v>
      </c>
      <c r="G9" s="13">
        <v>123</v>
      </c>
      <c r="H9" s="13">
        <v>58700</v>
      </c>
      <c r="I9" s="13">
        <v>3001</v>
      </c>
      <c r="J9" s="13">
        <v>15392</v>
      </c>
      <c r="K9" s="13">
        <v>282</v>
      </c>
      <c r="L9" s="13">
        <v>1084</v>
      </c>
    </row>
    <row r="10" spans="2:12" ht="15.75">
      <c r="B10" s="128" t="s">
        <v>37</v>
      </c>
      <c r="C10" s="12">
        <v>12094</v>
      </c>
      <c r="D10" s="12">
        <v>19768</v>
      </c>
      <c r="E10" s="12">
        <v>12220</v>
      </c>
      <c r="F10" s="12">
        <v>12290</v>
      </c>
      <c r="G10" s="12">
        <v>99</v>
      </c>
      <c r="H10" s="12">
        <v>5555</v>
      </c>
      <c r="I10" s="12">
        <v>854</v>
      </c>
      <c r="J10" s="12">
        <v>5033</v>
      </c>
      <c r="K10" s="12">
        <v>240</v>
      </c>
      <c r="L10" s="12">
        <v>1200</v>
      </c>
    </row>
    <row r="11" spans="2:12" ht="15.75">
      <c r="B11" s="127" t="s">
        <v>38</v>
      </c>
      <c r="C11" s="13">
        <v>15000</v>
      </c>
      <c r="D11" s="13">
        <v>30000</v>
      </c>
      <c r="E11" s="13">
        <v>81500</v>
      </c>
      <c r="F11" s="13">
        <v>81500</v>
      </c>
      <c r="G11" s="13">
        <v>2</v>
      </c>
      <c r="H11" s="13">
        <v>240</v>
      </c>
      <c r="I11" s="13">
        <v>1625</v>
      </c>
      <c r="J11" s="13">
        <v>10665</v>
      </c>
      <c r="K11" s="13">
        <v>535</v>
      </c>
      <c r="L11" s="13">
        <v>2600</v>
      </c>
    </row>
    <row r="12" spans="2:12" ht="15.75">
      <c r="B12" s="128" t="s">
        <v>39</v>
      </c>
      <c r="C12" s="12">
        <v>22050</v>
      </c>
      <c r="D12" s="12">
        <v>15150</v>
      </c>
      <c r="E12" s="12">
        <v>50950</v>
      </c>
      <c r="F12" s="12">
        <v>54950</v>
      </c>
      <c r="G12" s="12">
        <v>3</v>
      </c>
      <c r="H12" s="12">
        <v>4500</v>
      </c>
      <c r="I12" s="12">
        <v>495</v>
      </c>
      <c r="J12" s="12">
        <v>2525</v>
      </c>
      <c r="K12" s="12">
        <v>290</v>
      </c>
      <c r="L12" s="12">
        <v>1450</v>
      </c>
    </row>
    <row r="13" spans="2:12" ht="15.75">
      <c r="B13" s="127" t="s">
        <v>97</v>
      </c>
      <c r="C13" s="13">
        <v>640</v>
      </c>
      <c r="D13" s="13">
        <v>2480</v>
      </c>
      <c r="E13" s="13">
        <v>1900</v>
      </c>
      <c r="F13" s="13">
        <v>8700</v>
      </c>
      <c r="G13" s="13">
        <v>21</v>
      </c>
      <c r="H13" s="13">
        <v>2900</v>
      </c>
      <c r="I13" s="13">
        <v>339</v>
      </c>
      <c r="J13" s="13">
        <v>4870</v>
      </c>
      <c r="K13" s="13">
        <v>60</v>
      </c>
      <c r="L13" s="13">
        <v>550</v>
      </c>
    </row>
    <row r="14" spans="2:12" ht="15.75">
      <c r="B14" s="128" t="s">
        <v>96</v>
      </c>
      <c r="C14" s="12">
        <v>0</v>
      </c>
      <c r="D14" s="12">
        <v>0</v>
      </c>
      <c r="E14" s="12">
        <v>320</v>
      </c>
      <c r="F14" s="12">
        <v>440</v>
      </c>
      <c r="G14" s="12">
        <v>14</v>
      </c>
      <c r="H14" s="12">
        <v>420</v>
      </c>
      <c r="I14" s="12">
        <v>30</v>
      </c>
      <c r="J14" s="12">
        <v>120</v>
      </c>
      <c r="K14" s="12">
        <v>0</v>
      </c>
      <c r="L14" s="12">
        <v>0</v>
      </c>
    </row>
    <row r="15" spans="2:12" ht="15.75">
      <c r="B15" s="127" t="s">
        <v>40</v>
      </c>
      <c r="C15" s="13">
        <v>740</v>
      </c>
      <c r="D15" s="13">
        <v>940</v>
      </c>
      <c r="E15" s="13">
        <v>3080</v>
      </c>
      <c r="F15" s="13">
        <v>9240</v>
      </c>
      <c r="G15" s="13">
        <v>2</v>
      </c>
      <c r="H15" s="13">
        <v>1500</v>
      </c>
      <c r="I15" s="13">
        <v>632</v>
      </c>
      <c r="J15" s="13">
        <v>3820</v>
      </c>
      <c r="K15" s="13">
        <v>55</v>
      </c>
      <c r="L15" s="13">
        <v>280</v>
      </c>
    </row>
    <row r="16" spans="2:12" ht="15.75">
      <c r="B16" s="128" t="s">
        <v>41</v>
      </c>
      <c r="C16" s="12">
        <v>800</v>
      </c>
      <c r="D16" s="12">
        <v>5600</v>
      </c>
      <c r="E16" s="12">
        <v>1900</v>
      </c>
      <c r="F16" s="12">
        <v>3800</v>
      </c>
      <c r="G16" s="12">
        <v>13</v>
      </c>
      <c r="H16" s="12">
        <v>360</v>
      </c>
      <c r="I16" s="12">
        <v>795</v>
      </c>
      <c r="J16" s="12">
        <v>1725</v>
      </c>
      <c r="K16" s="12">
        <v>18</v>
      </c>
      <c r="L16" s="12">
        <v>36</v>
      </c>
    </row>
    <row r="17" spans="2:12" ht="16.5" thickBot="1">
      <c r="B17" s="132" t="s">
        <v>42</v>
      </c>
      <c r="C17" s="13">
        <v>90542</v>
      </c>
      <c r="D17" s="13">
        <v>48591</v>
      </c>
      <c r="E17" s="13">
        <v>200120</v>
      </c>
      <c r="F17" s="13">
        <v>162818</v>
      </c>
      <c r="G17" s="13">
        <v>34</v>
      </c>
      <c r="H17" s="13">
        <v>32290</v>
      </c>
      <c r="I17" s="13">
        <v>4640</v>
      </c>
      <c r="J17" s="13">
        <v>39473</v>
      </c>
      <c r="K17" s="13">
        <v>0</v>
      </c>
      <c r="L17" s="13">
        <v>0</v>
      </c>
    </row>
    <row r="18" spans="2:12" ht="32.25" thickBot="1">
      <c r="B18" s="134" t="s">
        <v>3</v>
      </c>
      <c r="C18" s="18">
        <f aca="true" t="shared" si="0" ref="C18:L18">SUM(C7:C17)</f>
        <v>178143</v>
      </c>
      <c r="D18" s="18">
        <f t="shared" si="0"/>
        <v>173471</v>
      </c>
      <c r="E18" s="18">
        <f t="shared" si="0"/>
        <v>447506</v>
      </c>
      <c r="F18" s="18">
        <f t="shared" si="0"/>
        <v>467499</v>
      </c>
      <c r="G18" s="18">
        <f t="shared" si="0"/>
        <v>364</v>
      </c>
      <c r="H18" s="18">
        <f t="shared" si="0"/>
        <v>120005</v>
      </c>
      <c r="I18" s="18">
        <f t="shared" si="0"/>
        <v>14176</v>
      </c>
      <c r="J18" s="18">
        <f t="shared" si="0"/>
        <v>91833</v>
      </c>
      <c r="K18" s="18">
        <f t="shared" si="0"/>
        <v>1540</v>
      </c>
      <c r="L18" s="18">
        <f t="shared" si="0"/>
        <v>7470</v>
      </c>
    </row>
    <row r="19" spans="2:12" ht="15.75" thickTop="1"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</row>
    <row r="20" spans="2:12" ht="17.25" customHeight="1">
      <c r="B20" s="298" t="s">
        <v>295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2:12" ht="17.25" customHeight="1">
      <c r="B21" s="300" t="s">
        <v>281</v>
      </c>
      <c r="C21" s="300"/>
      <c r="D21" s="218"/>
      <c r="E21" s="297" t="s">
        <v>393</v>
      </c>
      <c r="F21" s="297"/>
      <c r="G21" s="297"/>
      <c r="H21" s="297"/>
      <c r="I21" s="297"/>
      <c r="J21" s="129"/>
      <c r="K21" s="299" t="s">
        <v>53</v>
      </c>
      <c r="L21" s="299"/>
    </row>
    <row r="22" spans="2:12" ht="20.25" customHeight="1">
      <c r="B22" s="311" t="s">
        <v>10</v>
      </c>
      <c r="C22" s="326" t="s">
        <v>394</v>
      </c>
      <c r="D22" s="326"/>
      <c r="E22" s="326" t="s">
        <v>395</v>
      </c>
      <c r="F22" s="326"/>
      <c r="G22" s="326" t="s">
        <v>396</v>
      </c>
      <c r="H22" s="326"/>
      <c r="I22" s="244" t="s">
        <v>51</v>
      </c>
      <c r="J22" s="244" t="s">
        <v>397</v>
      </c>
      <c r="K22" s="326" t="s">
        <v>398</v>
      </c>
      <c r="L22" s="326"/>
    </row>
    <row r="23" spans="2:12" ht="24.75" customHeight="1" thickBot="1">
      <c r="B23" s="321"/>
      <c r="C23" s="219" t="s">
        <v>4</v>
      </c>
      <c r="D23" s="219" t="s">
        <v>33</v>
      </c>
      <c r="E23" s="219" t="s">
        <v>4</v>
      </c>
      <c r="F23" s="219" t="s">
        <v>33</v>
      </c>
      <c r="G23" s="219" t="s">
        <v>4</v>
      </c>
      <c r="H23" s="219" t="s">
        <v>33</v>
      </c>
      <c r="I23" s="219" t="s">
        <v>33</v>
      </c>
      <c r="J23" s="219" t="s">
        <v>33</v>
      </c>
      <c r="K23" s="219" t="s">
        <v>4</v>
      </c>
      <c r="L23" s="219" t="s">
        <v>33</v>
      </c>
    </row>
    <row r="24" spans="2:12" ht="16.5" thickTop="1">
      <c r="B24" s="127" t="s">
        <v>34</v>
      </c>
      <c r="C24" s="13">
        <v>17</v>
      </c>
      <c r="D24" s="13">
        <v>7650</v>
      </c>
      <c r="E24" s="13">
        <v>48</v>
      </c>
      <c r="F24" s="13">
        <v>24375</v>
      </c>
      <c r="G24" s="13">
        <v>45</v>
      </c>
      <c r="H24" s="13">
        <v>120</v>
      </c>
      <c r="I24" s="13">
        <v>67050</v>
      </c>
      <c r="J24" s="13">
        <v>84000</v>
      </c>
      <c r="K24" s="13">
        <v>17</v>
      </c>
      <c r="L24" s="13">
        <v>70500</v>
      </c>
    </row>
    <row r="25" spans="2:12" ht="15.75">
      <c r="B25" s="128" t="s">
        <v>35</v>
      </c>
      <c r="C25" s="12">
        <v>19</v>
      </c>
      <c r="D25" s="12">
        <v>27700</v>
      </c>
      <c r="E25" s="12">
        <v>40</v>
      </c>
      <c r="F25" s="12">
        <v>11535</v>
      </c>
      <c r="G25" s="12">
        <v>1146</v>
      </c>
      <c r="H25" s="12">
        <v>5644</v>
      </c>
      <c r="I25" s="12">
        <v>321980</v>
      </c>
      <c r="J25" s="12">
        <v>67960</v>
      </c>
      <c r="K25" s="12">
        <v>59</v>
      </c>
      <c r="L25" s="12">
        <v>629800</v>
      </c>
    </row>
    <row r="26" spans="2:12" ht="15.75">
      <c r="B26" s="127" t="s">
        <v>36</v>
      </c>
      <c r="C26" s="13">
        <v>181</v>
      </c>
      <c r="D26" s="13">
        <v>187705</v>
      </c>
      <c r="E26" s="13">
        <v>124</v>
      </c>
      <c r="F26" s="13">
        <v>54490</v>
      </c>
      <c r="G26" s="13">
        <v>4634</v>
      </c>
      <c r="H26" s="13">
        <v>24834</v>
      </c>
      <c r="I26" s="13">
        <v>12821375</v>
      </c>
      <c r="J26" s="13">
        <v>481040</v>
      </c>
      <c r="K26" s="13">
        <v>24</v>
      </c>
      <c r="L26" s="13">
        <v>223000</v>
      </c>
    </row>
    <row r="27" spans="2:12" ht="15.75">
      <c r="B27" s="128" t="s">
        <v>37</v>
      </c>
      <c r="C27" s="12">
        <v>30</v>
      </c>
      <c r="D27" s="12">
        <v>25900</v>
      </c>
      <c r="E27" s="12">
        <v>33</v>
      </c>
      <c r="F27" s="12">
        <v>6190</v>
      </c>
      <c r="G27" s="12">
        <v>607</v>
      </c>
      <c r="H27" s="12">
        <v>4509</v>
      </c>
      <c r="I27" s="12">
        <v>105297</v>
      </c>
      <c r="J27" s="12">
        <v>357900</v>
      </c>
      <c r="K27" s="12">
        <v>2</v>
      </c>
      <c r="L27" s="12">
        <v>16000</v>
      </c>
    </row>
    <row r="28" spans="2:12" ht="15.75">
      <c r="B28" s="127" t="s">
        <v>38</v>
      </c>
      <c r="C28" s="13">
        <v>59</v>
      </c>
      <c r="D28" s="13">
        <v>60600</v>
      </c>
      <c r="E28" s="13">
        <v>1541</v>
      </c>
      <c r="F28" s="13">
        <v>27350</v>
      </c>
      <c r="G28" s="13">
        <v>1222</v>
      </c>
      <c r="H28" s="13">
        <v>9620</v>
      </c>
      <c r="I28" s="13">
        <v>262135</v>
      </c>
      <c r="J28" s="13">
        <v>37820</v>
      </c>
      <c r="K28" s="13">
        <v>10</v>
      </c>
      <c r="L28" s="13">
        <v>60600</v>
      </c>
    </row>
    <row r="29" spans="2:12" ht="15.75">
      <c r="B29" s="128" t="s">
        <v>39</v>
      </c>
      <c r="C29" s="12">
        <v>50</v>
      </c>
      <c r="D29" s="12">
        <v>73700</v>
      </c>
      <c r="E29" s="12">
        <v>6</v>
      </c>
      <c r="F29" s="12">
        <v>625</v>
      </c>
      <c r="G29" s="12">
        <v>510</v>
      </c>
      <c r="H29" s="12">
        <v>2450</v>
      </c>
      <c r="I29" s="12">
        <v>129650</v>
      </c>
      <c r="J29" s="12">
        <v>258900</v>
      </c>
      <c r="K29" s="12">
        <v>52</v>
      </c>
      <c r="L29" s="12">
        <v>132600</v>
      </c>
    </row>
    <row r="30" spans="2:12" ht="15.75">
      <c r="B30" s="127" t="s">
        <v>97</v>
      </c>
      <c r="C30" s="13">
        <v>9</v>
      </c>
      <c r="D30" s="13">
        <v>7650</v>
      </c>
      <c r="E30" s="13">
        <v>6</v>
      </c>
      <c r="F30" s="13">
        <v>1600</v>
      </c>
      <c r="G30" s="13">
        <v>198</v>
      </c>
      <c r="H30" s="13">
        <v>2090</v>
      </c>
      <c r="I30" s="13">
        <v>0</v>
      </c>
      <c r="J30" s="13">
        <v>35000</v>
      </c>
      <c r="K30" s="13">
        <v>0</v>
      </c>
      <c r="L30" s="13">
        <v>0</v>
      </c>
    </row>
    <row r="31" spans="2:12" ht="15.75">
      <c r="B31" s="128" t="s">
        <v>96</v>
      </c>
      <c r="C31" s="12">
        <v>6</v>
      </c>
      <c r="D31" s="12">
        <v>2700</v>
      </c>
      <c r="E31" s="12">
        <v>1</v>
      </c>
      <c r="F31" s="12">
        <v>900</v>
      </c>
      <c r="G31" s="12">
        <v>0</v>
      </c>
      <c r="H31" s="12">
        <v>0</v>
      </c>
      <c r="I31" s="12">
        <v>17500</v>
      </c>
      <c r="J31" s="12">
        <v>8050</v>
      </c>
      <c r="K31" s="12">
        <v>8</v>
      </c>
      <c r="L31" s="12">
        <v>86500</v>
      </c>
    </row>
    <row r="32" spans="2:12" ht="15.75">
      <c r="B32" s="127" t="s">
        <v>40</v>
      </c>
      <c r="C32" s="13">
        <v>9</v>
      </c>
      <c r="D32" s="13">
        <v>230</v>
      </c>
      <c r="E32" s="13">
        <v>14</v>
      </c>
      <c r="F32" s="13">
        <v>4175</v>
      </c>
      <c r="G32" s="13">
        <v>320</v>
      </c>
      <c r="H32" s="13">
        <v>2290</v>
      </c>
      <c r="I32" s="13">
        <v>58250</v>
      </c>
      <c r="J32" s="13">
        <v>22500</v>
      </c>
      <c r="K32" s="13">
        <v>1</v>
      </c>
      <c r="L32" s="13">
        <v>25000</v>
      </c>
    </row>
    <row r="33" spans="2:12" ht="15.75">
      <c r="B33" s="128" t="s">
        <v>41</v>
      </c>
      <c r="C33" s="12">
        <v>120</v>
      </c>
      <c r="D33" s="12">
        <v>1200</v>
      </c>
      <c r="E33" s="12">
        <v>12</v>
      </c>
      <c r="F33" s="12">
        <v>380</v>
      </c>
      <c r="G33" s="12">
        <v>834</v>
      </c>
      <c r="H33" s="12">
        <v>1668</v>
      </c>
      <c r="I33" s="12">
        <v>988000</v>
      </c>
      <c r="J33" s="12">
        <v>55680</v>
      </c>
      <c r="K33" s="12">
        <v>0</v>
      </c>
      <c r="L33" s="12">
        <v>0</v>
      </c>
    </row>
    <row r="34" spans="2:12" ht="16.5" thickBot="1">
      <c r="B34" s="127" t="s">
        <v>42</v>
      </c>
      <c r="C34" s="13">
        <v>56</v>
      </c>
      <c r="D34" s="13">
        <v>1482500</v>
      </c>
      <c r="E34" s="13">
        <v>178</v>
      </c>
      <c r="F34" s="13">
        <v>61470</v>
      </c>
      <c r="G34" s="13">
        <v>3277</v>
      </c>
      <c r="H34" s="13">
        <v>32325</v>
      </c>
      <c r="I34" s="13">
        <v>704470</v>
      </c>
      <c r="J34" s="13">
        <v>622415</v>
      </c>
      <c r="K34" s="13">
        <v>22</v>
      </c>
      <c r="L34" s="13">
        <v>531000</v>
      </c>
    </row>
    <row r="35" spans="2:12" ht="32.25" thickBot="1">
      <c r="B35" s="134" t="s">
        <v>3</v>
      </c>
      <c r="C35" s="18">
        <f aca="true" t="shared" si="1" ref="C35:L35">SUM(C24:C34)</f>
        <v>556</v>
      </c>
      <c r="D35" s="18">
        <f t="shared" si="1"/>
        <v>1877535</v>
      </c>
      <c r="E35" s="18">
        <f t="shared" si="1"/>
        <v>2003</v>
      </c>
      <c r="F35" s="18">
        <f t="shared" si="1"/>
        <v>193090</v>
      </c>
      <c r="G35" s="18">
        <f t="shared" si="1"/>
        <v>12793</v>
      </c>
      <c r="H35" s="18">
        <f t="shared" si="1"/>
        <v>85550</v>
      </c>
      <c r="I35" s="18">
        <f t="shared" si="1"/>
        <v>15475707</v>
      </c>
      <c r="J35" s="18">
        <f t="shared" si="1"/>
        <v>2031265</v>
      </c>
      <c r="K35" s="18">
        <f t="shared" si="1"/>
        <v>195</v>
      </c>
      <c r="L35" s="18">
        <f t="shared" si="1"/>
        <v>1775000</v>
      </c>
    </row>
    <row r="36" ht="15" thickTop="1"/>
    <row r="37" ht="5.25" customHeight="1"/>
    <row r="38" spans="2:12" ht="18">
      <c r="B38" s="298" t="s">
        <v>295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/>
    </row>
    <row r="39" spans="2:12" ht="15.75">
      <c r="B39" s="300" t="s">
        <v>281</v>
      </c>
      <c r="C39" s="300"/>
      <c r="D39" s="218"/>
      <c r="E39" s="218"/>
      <c r="F39" s="325" t="s">
        <v>387</v>
      </c>
      <c r="G39" s="325"/>
      <c r="H39" s="325"/>
      <c r="I39" s="218"/>
      <c r="J39" s="218"/>
      <c r="K39" s="299" t="s">
        <v>50</v>
      </c>
      <c r="L39" s="299"/>
    </row>
    <row r="40" spans="2:12" ht="14.25">
      <c r="B40" s="315" t="s">
        <v>399</v>
      </c>
      <c r="C40" s="311" t="s">
        <v>400</v>
      </c>
      <c r="D40" s="311"/>
      <c r="E40" s="311" t="s">
        <v>401</v>
      </c>
      <c r="F40" s="311"/>
      <c r="G40" s="315" t="s">
        <v>402</v>
      </c>
      <c r="H40" s="315"/>
      <c r="I40" s="315" t="s">
        <v>403</v>
      </c>
      <c r="J40" s="315"/>
      <c r="K40" s="315" t="s">
        <v>404</v>
      </c>
      <c r="L40" s="315"/>
    </row>
    <row r="41" spans="2:12" ht="16.5" thickBot="1">
      <c r="B41" s="316"/>
      <c r="C41" s="219" t="s">
        <v>4</v>
      </c>
      <c r="D41" s="219" t="s">
        <v>33</v>
      </c>
      <c r="E41" s="219" t="s">
        <v>4</v>
      </c>
      <c r="F41" s="219" t="s">
        <v>33</v>
      </c>
      <c r="G41" s="219" t="s">
        <v>4</v>
      </c>
      <c r="H41" s="219" t="s">
        <v>33</v>
      </c>
      <c r="I41" s="219" t="s">
        <v>26</v>
      </c>
      <c r="J41" s="219" t="s">
        <v>33</v>
      </c>
      <c r="K41" s="219" t="s">
        <v>26</v>
      </c>
      <c r="L41" s="219" t="s">
        <v>33</v>
      </c>
    </row>
    <row r="42" spans="2:12" ht="16.5" thickTop="1">
      <c r="B42" s="127" t="s">
        <v>34</v>
      </c>
      <c r="C42" s="13">
        <v>464</v>
      </c>
      <c r="D42" s="13">
        <v>306800</v>
      </c>
      <c r="E42" s="13">
        <v>53</v>
      </c>
      <c r="F42" s="13">
        <v>28150</v>
      </c>
      <c r="G42" s="13">
        <v>9</v>
      </c>
      <c r="H42" s="13">
        <v>22500</v>
      </c>
      <c r="I42" s="13">
        <v>23120</v>
      </c>
      <c r="J42" s="13">
        <v>68600</v>
      </c>
      <c r="K42" s="13">
        <v>44917</v>
      </c>
      <c r="L42" s="13">
        <v>869340</v>
      </c>
    </row>
    <row r="43" spans="2:12" ht="15.75">
      <c r="B43" s="128" t="s">
        <v>35</v>
      </c>
      <c r="C43" s="12">
        <v>1063</v>
      </c>
      <c r="D43" s="12">
        <v>505305</v>
      </c>
      <c r="E43" s="12">
        <v>709</v>
      </c>
      <c r="F43" s="12">
        <v>334425</v>
      </c>
      <c r="G43" s="12">
        <v>26</v>
      </c>
      <c r="H43" s="12">
        <v>3075</v>
      </c>
      <c r="I43" s="12">
        <v>133217</v>
      </c>
      <c r="J43" s="12">
        <v>478814</v>
      </c>
      <c r="K43" s="12">
        <v>56985</v>
      </c>
      <c r="L43" s="12">
        <v>816210</v>
      </c>
    </row>
    <row r="44" spans="2:12" ht="15.75">
      <c r="B44" s="127" t="s">
        <v>36</v>
      </c>
      <c r="C44" s="13">
        <v>1674</v>
      </c>
      <c r="D44" s="13">
        <v>1323000</v>
      </c>
      <c r="E44" s="13">
        <v>29</v>
      </c>
      <c r="F44" s="13">
        <v>7250</v>
      </c>
      <c r="G44" s="13">
        <v>49</v>
      </c>
      <c r="H44" s="13">
        <v>19250</v>
      </c>
      <c r="I44" s="13">
        <v>82500</v>
      </c>
      <c r="J44" s="13">
        <v>921750</v>
      </c>
      <c r="K44" s="13">
        <v>192820</v>
      </c>
      <c r="L44" s="13">
        <v>7410490</v>
      </c>
    </row>
    <row r="45" spans="2:12" ht="15.75">
      <c r="B45" s="128" t="s">
        <v>37</v>
      </c>
      <c r="C45" s="12">
        <v>25</v>
      </c>
      <c r="D45" s="12">
        <v>6250</v>
      </c>
      <c r="E45" s="12">
        <v>1</v>
      </c>
      <c r="F45" s="12">
        <v>500</v>
      </c>
      <c r="G45" s="12">
        <v>27</v>
      </c>
      <c r="H45" s="12">
        <v>6550</v>
      </c>
      <c r="I45" s="12">
        <v>200</v>
      </c>
      <c r="J45" s="12">
        <v>400</v>
      </c>
      <c r="K45" s="12">
        <v>23772</v>
      </c>
      <c r="L45" s="12">
        <v>248849</v>
      </c>
    </row>
    <row r="46" spans="2:12" ht="15.75">
      <c r="B46" s="127" t="s">
        <v>38</v>
      </c>
      <c r="C46" s="13">
        <v>27</v>
      </c>
      <c r="D46" s="13">
        <v>16500</v>
      </c>
      <c r="E46" s="13">
        <v>104</v>
      </c>
      <c r="F46" s="13">
        <v>42450</v>
      </c>
      <c r="G46" s="13">
        <v>17</v>
      </c>
      <c r="H46" s="13">
        <v>1400</v>
      </c>
      <c r="I46" s="13">
        <v>15450</v>
      </c>
      <c r="J46" s="13">
        <v>36900</v>
      </c>
      <c r="K46" s="13">
        <v>74851</v>
      </c>
      <c r="L46" s="13">
        <v>3665565</v>
      </c>
    </row>
    <row r="47" spans="2:12" ht="15.75">
      <c r="B47" s="128" t="s">
        <v>39</v>
      </c>
      <c r="C47" s="12">
        <v>5</v>
      </c>
      <c r="D47" s="12">
        <v>3000</v>
      </c>
      <c r="E47" s="12">
        <v>0</v>
      </c>
      <c r="F47" s="12">
        <v>0</v>
      </c>
      <c r="G47" s="12">
        <v>16</v>
      </c>
      <c r="H47" s="12">
        <v>2810</v>
      </c>
      <c r="I47" s="12">
        <v>50</v>
      </c>
      <c r="J47" s="12">
        <v>2500</v>
      </c>
      <c r="K47" s="12">
        <v>4764</v>
      </c>
      <c r="L47" s="12">
        <v>148600</v>
      </c>
    </row>
    <row r="48" spans="2:12" ht="15.75">
      <c r="B48" s="127" t="s">
        <v>97</v>
      </c>
      <c r="C48" s="13">
        <v>0</v>
      </c>
      <c r="D48" s="13">
        <v>0</v>
      </c>
      <c r="E48" s="13">
        <v>0</v>
      </c>
      <c r="F48" s="13">
        <v>0</v>
      </c>
      <c r="G48" s="13">
        <v>10</v>
      </c>
      <c r="H48" s="13">
        <v>1590</v>
      </c>
      <c r="I48" s="13">
        <v>0</v>
      </c>
      <c r="J48" s="13">
        <v>0</v>
      </c>
      <c r="K48" s="13">
        <v>630</v>
      </c>
      <c r="L48" s="13">
        <v>17200</v>
      </c>
    </row>
    <row r="49" spans="2:12" ht="15.75">
      <c r="B49" s="128" t="s">
        <v>96</v>
      </c>
      <c r="C49" s="12">
        <v>37</v>
      </c>
      <c r="D49" s="12">
        <v>19450</v>
      </c>
      <c r="E49" s="12">
        <v>12</v>
      </c>
      <c r="F49" s="12">
        <v>9300</v>
      </c>
      <c r="G49" s="12">
        <v>0</v>
      </c>
      <c r="H49" s="12">
        <v>0</v>
      </c>
      <c r="I49" s="12">
        <v>1000</v>
      </c>
      <c r="J49" s="12">
        <v>2825</v>
      </c>
      <c r="K49" s="12">
        <v>520</v>
      </c>
      <c r="L49" s="12">
        <v>9280</v>
      </c>
    </row>
    <row r="50" spans="2:12" ht="15.75">
      <c r="B50" s="127" t="s">
        <v>40</v>
      </c>
      <c r="C50" s="13">
        <v>18</v>
      </c>
      <c r="D50" s="13">
        <v>4500</v>
      </c>
      <c r="E50" s="13">
        <v>0</v>
      </c>
      <c r="F50" s="13">
        <v>0</v>
      </c>
      <c r="G50" s="13">
        <v>2</v>
      </c>
      <c r="H50" s="13">
        <v>300</v>
      </c>
      <c r="I50" s="13">
        <v>0</v>
      </c>
      <c r="J50" s="13">
        <v>0</v>
      </c>
      <c r="K50" s="13">
        <v>1775</v>
      </c>
      <c r="L50" s="13">
        <v>39750</v>
      </c>
    </row>
    <row r="51" spans="2:12" ht="15.75">
      <c r="B51" s="128" t="s">
        <v>41</v>
      </c>
      <c r="C51" s="12">
        <v>0</v>
      </c>
      <c r="D51" s="12">
        <v>0</v>
      </c>
      <c r="E51" s="12">
        <v>0</v>
      </c>
      <c r="F51" s="12">
        <v>0</v>
      </c>
      <c r="G51" s="12">
        <v>12</v>
      </c>
      <c r="H51" s="12">
        <v>36000</v>
      </c>
      <c r="I51" s="12">
        <v>200</v>
      </c>
      <c r="J51" s="12">
        <v>3000</v>
      </c>
      <c r="K51" s="12">
        <v>1035</v>
      </c>
      <c r="L51" s="12">
        <v>25850</v>
      </c>
    </row>
    <row r="52" spans="2:12" ht="16.5" thickBot="1">
      <c r="B52" s="127" t="s">
        <v>42</v>
      </c>
      <c r="C52" s="13">
        <v>33</v>
      </c>
      <c r="D52" s="13">
        <v>9350</v>
      </c>
      <c r="E52" s="13">
        <v>291</v>
      </c>
      <c r="F52" s="13">
        <v>110600</v>
      </c>
      <c r="G52" s="13">
        <v>12</v>
      </c>
      <c r="H52" s="13">
        <v>9675</v>
      </c>
      <c r="I52" s="13">
        <v>27800</v>
      </c>
      <c r="J52" s="13">
        <v>68100</v>
      </c>
      <c r="K52" s="13">
        <v>34268</v>
      </c>
      <c r="L52" s="13">
        <v>1221439</v>
      </c>
    </row>
    <row r="53" spans="2:12" ht="32.25" thickBot="1">
      <c r="B53" s="134" t="s">
        <v>3</v>
      </c>
      <c r="C53" s="18">
        <f aca="true" t="shared" si="2" ref="C53:L53">SUM(C42:C52)</f>
        <v>3346</v>
      </c>
      <c r="D53" s="18">
        <f t="shared" si="2"/>
        <v>2194155</v>
      </c>
      <c r="E53" s="18">
        <f t="shared" si="2"/>
        <v>1199</v>
      </c>
      <c r="F53" s="18">
        <f t="shared" si="2"/>
        <v>532675</v>
      </c>
      <c r="G53" s="18">
        <f t="shared" si="2"/>
        <v>180</v>
      </c>
      <c r="H53" s="18">
        <f t="shared" si="2"/>
        <v>103150</v>
      </c>
      <c r="I53" s="18">
        <f t="shared" si="2"/>
        <v>283537</v>
      </c>
      <c r="J53" s="18">
        <f t="shared" si="2"/>
        <v>1582889</v>
      </c>
      <c r="K53" s="18">
        <f t="shared" si="2"/>
        <v>436337</v>
      </c>
      <c r="L53" s="18">
        <f t="shared" si="2"/>
        <v>14472573</v>
      </c>
    </row>
    <row r="54" spans="2:7" ht="15.75" thickTop="1">
      <c r="B54" s="221"/>
      <c r="C54" s="221"/>
      <c r="D54" s="221"/>
      <c r="E54" s="221"/>
      <c r="F54" s="221"/>
      <c r="G54" s="221"/>
    </row>
    <row r="56" ht="2.25" customHeight="1"/>
    <row r="57" spans="2:11" ht="18">
      <c r="B57" s="298" t="s">
        <v>295</v>
      </c>
      <c r="C57" s="298"/>
      <c r="D57" s="298"/>
      <c r="E57" s="298"/>
      <c r="F57" s="298"/>
      <c r="G57" s="298"/>
      <c r="H57" s="298"/>
      <c r="I57" s="298"/>
      <c r="J57" s="298"/>
      <c r="K57" s="298"/>
    </row>
    <row r="58" spans="2:11" ht="15.75">
      <c r="B58" s="300" t="s">
        <v>281</v>
      </c>
      <c r="C58" s="300"/>
      <c r="D58" s="218"/>
      <c r="E58" s="218"/>
      <c r="F58" s="325" t="s">
        <v>387</v>
      </c>
      <c r="G58" s="325"/>
      <c r="H58" s="325"/>
      <c r="I58" s="218"/>
      <c r="J58" s="297" t="s">
        <v>50</v>
      </c>
      <c r="K58" s="297"/>
    </row>
    <row r="59" spans="2:11" ht="14.25">
      <c r="B59" s="315" t="s">
        <v>56</v>
      </c>
      <c r="C59" s="311" t="s">
        <v>405</v>
      </c>
      <c r="D59" s="311"/>
      <c r="E59" s="311" t="s">
        <v>406</v>
      </c>
      <c r="F59" s="311"/>
      <c r="G59" s="311" t="s">
        <v>407</v>
      </c>
      <c r="H59" s="311"/>
      <c r="I59" s="311" t="s">
        <v>437</v>
      </c>
      <c r="J59" s="311"/>
      <c r="K59" s="311"/>
    </row>
    <row r="60" spans="2:11" ht="16.5" thickBot="1">
      <c r="B60" s="316"/>
      <c r="C60" s="219" t="s">
        <v>4</v>
      </c>
      <c r="D60" s="219" t="s">
        <v>33</v>
      </c>
      <c r="E60" s="219" t="s">
        <v>4</v>
      </c>
      <c r="F60" s="219" t="s">
        <v>33</v>
      </c>
      <c r="G60" s="219" t="s">
        <v>4</v>
      </c>
      <c r="H60" s="219" t="s">
        <v>33</v>
      </c>
      <c r="I60" s="219" t="s">
        <v>26</v>
      </c>
      <c r="J60" s="219" t="s">
        <v>4</v>
      </c>
      <c r="K60" s="219" t="s">
        <v>33</v>
      </c>
    </row>
    <row r="61" spans="2:11" ht="16.5" thickTop="1">
      <c r="B61" s="130" t="s">
        <v>34</v>
      </c>
      <c r="C61" s="13">
        <v>1</v>
      </c>
      <c r="D61" s="13">
        <v>100</v>
      </c>
      <c r="E61" s="13">
        <v>4</v>
      </c>
      <c r="F61" s="13">
        <v>100</v>
      </c>
      <c r="G61" s="13">
        <v>3</v>
      </c>
      <c r="H61" s="13">
        <v>135</v>
      </c>
      <c r="I61" s="13">
        <f aca="true" t="shared" si="3" ref="I61:I71">C7+E7+I42+K42</f>
        <v>68637</v>
      </c>
      <c r="J61" s="13">
        <f aca="true" t="shared" si="4" ref="J61:J71">G7+I7+K7+C24+E24+G24+K24+C42+E42+G42+C61+E61+G61</f>
        <v>741</v>
      </c>
      <c r="K61" s="13">
        <f aca="true" t="shared" si="5" ref="K61:K71">D7+F7+H7+J7+L7+D24+F24+H24+I24+J24+L24+D42+F42+H42+J42+L42+D61+F61+H61</f>
        <v>1552075</v>
      </c>
    </row>
    <row r="62" spans="2:11" ht="15.75">
      <c r="B62" s="131" t="s">
        <v>35</v>
      </c>
      <c r="C62" s="12">
        <v>2</v>
      </c>
      <c r="D62" s="12">
        <v>30</v>
      </c>
      <c r="E62" s="12">
        <v>259</v>
      </c>
      <c r="F62" s="12">
        <v>6230</v>
      </c>
      <c r="G62" s="12">
        <v>449</v>
      </c>
      <c r="H62" s="12">
        <v>21580</v>
      </c>
      <c r="I62" s="12">
        <f t="shared" si="3"/>
        <v>247974</v>
      </c>
      <c r="J62" s="12">
        <f t="shared" si="4"/>
        <v>5570</v>
      </c>
      <c r="K62" s="12">
        <f t="shared" si="5"/>
        <v>3320350</v>
      </c>
    </row>
    <row r="63" spans="2:11" ht="15.75">
      <c r="B63" s="130" t="s">
        <v>36</v>
      </c>
      <c r="C63" s="13">
        <v>184</v>
      </c>
      <c r="D63" s="13">
        <v>11420</v>
      </c>
      <c r="E63" s="13">
        <v>328</v>
      </c>
      <c r="F63" s="13">
        <v>11305</v>
      </c>
      <c r="G63" s="13">
        <v>968</v>
      </c>
      <c r="H63" s="13">
        <v>39960</v>
      </c>
      <c r="I63" s="13">
        <f t="shared" si="3"/>
        <v>348741</v>
      </c>
      <c r="J63" s="13">
        <f t="shared" si="4"/>
        <v>11601</v>
      </c>
      <c r="K63" s="13">
        <f t="shared" si="5"/>
        <v>23726051</v>
      </c>
    </row>
    <row r="64" spans="2:11" ht="15.75">
      <c r="B64" s="131" t="s">
        <v>37</v>
      </c>
      <c r="C64" s="12">
        <v>16</v>
      </c>
      <c r="D64" s="12">
        <v>440</v>
      </c>
      <c r="E64" s="12">
        <v>58</v>
      </c>
      <c r="F64" s="12">
        <v>5235</v>
      </c>
      <c r="G64" s="12">
        <v>129</v>
      </c>
      <c r="H64" s="12">
        <v>6810</v>
      </c>
      <c r="I64" s="12">
        <f t="shared" si="3"/>
        <v>48286</v>
      </c>
      <c r="J64" s="12">
        <f t="shared" si="4"/>
        <v>2121</v>
      </c>
      <c r="K64" s="12">
        <f t="shared" si="5"/>
        <v>834676</v>
      </c>
    </row>
    <row r="65" spans="2:11" ht="15.75">
      <c r="B65" s="130" t="s">
        <v>38</v>
      </c>
      <c r="C65" s="13">
        <v>0</v>
      </c>
      <c r="D65" s="13">
        <v>0</v>
      </c>
      <c r="E65" s="13">
        <v>98</v>
      </c>
      <c r="F65" s="13">
        <v>3870</v>
      </c>
      <c r="G65" s="13">
        <v>146</v>
      </c>
      <c r="H65" s="13">
        <v>7840</v>
      </c>
      <c r="I65" s="13">
        <f t="shared" si="3"/>
        <v>186801</v>
      </c>
      <c r="J65" s="13">
        <f t="shared" si="4"/>
        <v>5386</v>
      </c>
      <c r="K65" s="13">
        <f t="shared" si="5"/>
        <v>4357655</v>
      </c>
    </row>
    <row r="66" spans="2:11" ht="15.75">
      <c r="B66" s="131" t="s">
        <v>39</v>
      </c>
      <c r="C66" s="12">
        <v>1</v>
      </c>
      <c r="D66" s="12">
        <v>100</v>
      </c>
      <c r="E66" s="12">
        <v>68</v>
      </c>
      <c r="F66" s="12">
        <v>1485</v>
      </c>
      <c r="G66" s="12">
        <v>161</v>
      </c>
      <c r="H66" s="12">
        <v>5950</v>
      </c>
      <c r="I66" s="12">
        <f t="shared" si="3"/>
        <v>77814</v>
      </c>
      <c r="J66" s="12">
        <f t="shared" si="4"/>
        <v>1657</v>
      </c>
      <c r="K66" s="12">
        <f t="shared" si="5"/>
        <v>840945</v>
      </c>
    </row>
    <row r="67" spans="2:11" ht="15.75">
      <c r="B67" s="130" t="s">
        <v>97</v>
      </c>
      <c r="C67" s="13">
        <v>2</v>
      </c>
      <c r="D67" s="13">
        <v>180</v>
      </c>
      <c r="E67" s="13">
        <v>29</v>
      </c>
      <c r="F67" s="13">
        <v>1535</v>
      </c>
      <c r="G67" s="13">
        <v>103</v>
      </c>
      <c r="H67" s="13">
        <v>5510</v>
      </c>
      <c r="I67" s="13">
        <f t="shared" si="3"/>
        <v>3170</v>
      </c>
      <c r="J67" s="13">
        <f t="shared" si="4"/>
        <v>777</v>
      </c>
      <c r="K67" s="13">
        <f t="shared" si="5"/>
        <v>91855</v>
      </c>
    </row>
    <row r="68" spans="2:11" ht="15.75">
      <c r="B68" s="131" t="s">
        <v>96</v>
      </c>
      <c r="C68" s="12">
        <v>5</v>
      </c>
      <c r="D68" s="12">
        <v>500</v>
      </c>
      <c r="E68" s="12">
        <v>0</v>
      </c>
      <c r="F68" s="12">
        <v>0</v>
      </c>
      <c r="G68" s="12">
        <v>12</v>
      </c>
      <c r="H68" s="12">
        <v>720</v>
      </c>
      <c r="I68" s="12">
        <f t="shared" si="3"/>
        <v>1840</v>
      </c>
      <c r="J68" s="12">
        <f t="shared" si="4"/>
        <v>125</v>
      </c>
      <c r="K68" s="12">
        <f t="shared" si="5"/>
        <v>158705</v>
      </c>
    </row>
    <row r="69" spans="2:11" ht="15.75">
      <c r="B69" s="130" t="s">
        <v>40</v>
      </c>
      <c r="C69" s="13">
        <v>33</v>
      </c>
      <c r="D69" s="13">
        <v>745</v>
      </c>
      <c r="E69" s="13">
        <v>48</v>
      </c>
      <c r="F69" s="13">
        <v>3770</v>
      </c>
      <c r="G69" s="13">
        <v>12</v>
      </c>
      <c r="H69" s="13">
        <v>1450</v>
      </c>
      <c r="I69" s="13">
        <f t="shared" si="3"/>
        <v>5595</v>
      </c>
      <c r="J69" s="13">
        <f t="shared" si="4"/>
        <v>1146</v>
      </c>
      <c r="K69" s="13">
        <f t="shared" si="5"/>
        <v>178740</v>
      </c>
    </row>
    <row r="70" spans="2:11" ht="15.75">
      <c r="B70" s="131" t="s">
        <v>41</v>
      </c>
      <c r="C70" s="12">
        <v>85</v>
      </c>
      <c r="D70" s="12">
        <v>650</v>
      </c>
      <c r="E70" s="12">
        <v>10</v>
      </c>
      <c r="F70" s="12">
        <v>800</v>
      </c>
      <c r="G70" s="12">
        <v>11</v>
      </c>
      <c r="H70" s="12">
        <v>1100</v>
      </c>
      <c r="I70" s="12">
        <f t="shared" si="3"/>
        <v>3935</v>
      </c>
      <c r="J70" s="12">
        <f t="shared" si="4"/>
        <v>1910</v>
      </c>
      <c r="K70" s="12">
        <f t="shared" si="5"/>
        <v>1125849</v>
      </c>
    </row>
    <row r="71" spans="2:11" ht="16.5" thickBot="1">
      <c r="B71" s="130" t="s">
        <v>42</v>
      </c>
      <c r="C71" s="13">
        <v>3</v>
      </c>
      <c r="D71" s="13">
        <v>195</v>
      </c>
      <c r="E71" s="13">
        <v>292</v>
      </c>
      <c r="F71" s="13">
        <v>12775</v>
      </c>
      <c r="G71" s="13">
        <v>946</v>
      </c>
      <c r="H71" s="13">
        <v>46182</v>
      </c>
      <c r="I71" s="13">
        <f t="shared" si="3"/>
        <v>352730</v>
      </c>
      <c r="J71" s="13">
        <f t="shared" si="4"/>
        <v>9784</v>
      </c>
      <c r="K71" s="13">
        <f t="shared" si="5"/>
        <v>5195668</v>
      </c>
    </row>
    <row r="72" spans="2:11" ht="32.25" thickBot="1">
      <c r="B72" s="134" t="s">
        <v>3</v>
      </c>
      <c r="C72" s="18">
        <f aca="true" t="shared" si="6" ref="C72:K72">SUM(C61:C71)</f>
        <v>332</v>
      </c>
      <c r="D72" s="18">
        <f t="shared" si="6"/>
        <v>14360</v>
      </c>
      <c r="E72" s="18">
        <f t="shared" si="6"/>
        <v>1194</v>
      </c>
      <c r="F72" s="18">
        <f t="shared" si="6"/>
        <v>47105</v>
      </c>
      <c r="G72" s="18">
        <f t="shared" si="6"/>
        <v>2940</v>
      </c>
      <c r="H72" s="18">
        <f t="shared" si="6"/>
        <v>137237</v>
      </c>
      <c r="I72" s="18">
        <f t="shared" si="6"/>
        <v>1345523</v>
      </c>
      <c r="J72" s="18">
        <f t="shared" si="6"/>
        <v>40818</v>
      </c>
      <c r="K72" s="18">
        <f t="shared" si="6"/>
        <v>41382569</v>
      </c>
    </row>
    <row r="73" ht="15" thickTop="1"/>
    <row r="74" spans="2:7" ht="15">
      <c r="B74" s="26"/>
      <c r="C74" s="26"/>
      <c r="D74" s="26"/>
      <c r="E74" s="26"/>
      <c r="F74" s="26"/>
      <c r="G74" s="26"/>
    </row>
  </sheetData>
  <sheetProtection/>
  <mergeCells count="38">
    <mergeCell ref="B57:K57"/>
    <mergeCell ref="B58:C58"/>
    <mergeCell ref="F58:H58"/>
    <mergeCell ref="J58:K58"/>
    <mergeCell ref="B59:B60"/>
    <mergeCell ref="C59:D59"/>
    <mergeCell ref="E59:F59"/>
    <mergeCell ref="G59:H59"/>
    <mergeCell ref="I59:K59"/>
    <mergeCell ref="B38:L38"/>
    <mergeCell ref="B39:C39"/>
    <mergeCell ref="F39:H39"/>
    <mergeCell ref="K39:L39"/>
    <mergeCell ref="B40:B41"/>
    <mergeCell ref="C40:D40"/>
    <mergeCell ref="E40:F40"/>
    <mergeCell ref="G40:H40"/>
    <mergeCell ref="I40:J40"/>
    <mergeCell ref="K40:L40"/>
    <mergeCell ref="B20:L20"/>
    <mergeCell ref="B21:C21"/>
    <mergeCell ref="E21:I21"/>
    <mergeCell ref="K21:L21"/>
    <mergeCell ref="B22:B23"/>
    <mergeCell ref="C22:D22"/>
    <mergeCell ref="E22:F22"/>
    <mergeCell ref="G22:H22"/>
    <mergeCell ref="K22:L22"/>
    <mergeCell ref="B3:L3"/>
    <mergeCell ref="B4:C4"/>
    <mergeCell ref="F4:H4"/>
    <mergeCell ref="K4:L4"/>
    <mergeCell ref="B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landscape" paperSize="9" r:id="rId1"/>
  <rowBreaks count="3" manualBreakCount="3">
    <brk id="19" max="255" man="1"/>
    <brk id="36" max="255" man="1"/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Q96"/>
  <sheetViews>
    <sheetView rightToLeft="1" zoomScalePageLayoutView="0" workbookViewId="0" topLeftCell="A1">
      <selection activeCell="K9" sqref="K9"/>
    </sheetView>
  </sheetViews>
  <sheetFormatPr defaultColWidth="9.140625" defaultRowHeight="15"/>
  <cols>
    <col min="2" max="2" width="7.00390625" style="0" customWidth="1"/>
    <col min="3" max="3" width="8.00390625" style="0" customWidth="1"/>
    <col min="4" max="4" width="10.00390625" style="0" customWidth="1"/>
    <col min="5" max="5" width="7.00390625" style="0" customWidth="1"/>
    <col min="6" max="6" width="9.140625" style="0" customWidth="1"/>
    <col min="7" max="7" width="6.8515625" style="0" customWidth="1"/>
    <col min="8" max="8" width="9.57421875" style="0" customWidth="1"/>
    <col min="9" max="9" width="7.28125" style="0" customWidth="1"/>
    <col min="10" max="10" width="8.28125" style="0" customWidth="1"/>
    <col min="11" max="11" width="9.00390625" style="0" customWidth="1"/>
    <col min="12" max="12" width="8.57421875" style="0" customWidth="1"/>
    <col min="13" max="13" width="13.00390625" style="0" customWidth="1"/>
    <col min="14" max="14" width="12.421875" style="0" customWidth="1"/>
  </cols>
  <sheetData>
    <row r="2" spans="2:14" ht="20.25" customHeight="1">
      <c r="B2" s="298" t="s">
        <v>295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2:16" ht="20.25" customHeight="1">
      <c r="B3" s="300" t="s">
        <v>283</v>
      </c>
      <c r="C3" s="300"/>
      <c r="D3" s="138"/>
      <c r="E3" s="297" t="s">
        <v>61</v>
      </c>
      <c r="F3" s="297"/>
      <c r="G3" s="297"/>
      <c r="H3" s="297"/>
      <c r="I3" s="297"/>
      <c r="J3" s="297"/>
      <c r="K3" s="129"/>
      <c r="L3" s="299" t="s">
        <v>45</v>
      </c>
      <c r="M3" s="299"/>
      <c r="N3" s="299"/>
      <c r="P3" s="88"/>
    </row>
    <row r="4" spans="2:14" ht="14.25">
      <c r="B4" s="323" t="s">
        <v>10</v>
      </c>
      <c r="C4" s="311" t="s">
        <v>178</v>
      </c>
      <c r="D4" s="311"/>
      <c r="E4" s="311" t="s">
        <v>179</v>
      </c>
      <c r="F4" s="311"/>
      <c r="G4" s="311" t="s">
        <v>180</v>
      </c>
      <c r="H4" s="311"/>
      <c r="I4" s="311" t="s">
        <v>181</v>
      </c>
      <c r="J4" s="311"/>
      <c r="K4" s="311" t="s">
        <v>182</v>
      </c>
      <c r="L4" s="311"/>
      <c r="M4" s="315" t="s">
        <v>183</v>
      </c>
      <c r="N4" s="315"/>
    </row>
    <row r="5" spans="2:14" ht="16.5" thickBot="1">
      <c r="B5" s="331"/>
      <c r="C5" s="155" t="s">
        <v>26</v>
      </c>
      <c r="D5" s="155" t="s">
        <v>33</v>
      </c>
      <c r="E5" s="155" t="s">
        <v>26</v>
      </c>
      <c r="F5" s="155" t="s">
        <v>33</v>
      </c>
      <c r="G5" s="155" t="s">
        <v>26</v>
      </c>
      <c r="H5" s="155" t="s">
        <v>33</v>
      </c>
      <c r="I5" s="155" t="s">
        <v>26</v>
      </c>
      <c r="J5" s="155" t="s">
        <v>33</v>
      </c>
      <c r="K5" s="155" t="s">
        <v>26</v>
      </c>
      <c r="L5" s="155" t="s">
        <v>33</v>
      </c>
      <c r="M5" s="155" t="s">
        <v>26</v>
      </c>
      <c r="N5" s="155" t="s">
        <v>33</v>
      </c>
    </row>
    <row r="6" spans="2:14" ht="21.75" customHeight="1" thickTop="1">
      <c r="B6" s="132" t="s">
        <v>34</v>
      </c>
      <c r="C6" s="90">
        <v>45</v>
      </c>
      <c r="D6" s="90">
        <v>95</v>
      </c>
      <c r="E6" s="90">
        <v>0</v>
      </c>
      <c r="F6" s="90">
        <v>0</v>
      </c>
      <c r="G6" s="90">
        <v>15</v>
      </c>
      <c r="H6" s="90">
        <v>150</v>
      </c>
      <c r="I6" s="90">
        <v>0</v>
      </c>
      <c r="J6" s="90">
        <v>0</v>
      </c>
      <c r="K6" s="90">
        <v>8633</v>
      </c>
      <c r="L6" s="90">
        <v>356430</v>
      </c>
      <c r="M6" s="90">
        <f>C6+E6+G6+I6+K6</f>
        <v>8693</v>
      </c>
      <c r="N6" s="90">
        <f>D6+F6+H6+J6+L6</f>
        <v>356675</v>
      </c>
    </row>
    <row r="7" spans="2:14" ht="21.75" customHeight="1">
      <c r="B7" s="139" t="s">
        <v>35</v>
      </c>
      <c r="C7" s="91">
        <v>2966</v>
      </c>
      <c r="D7" s="91">
        <v>6856</v>
      </c>
      <c r="E7" s="91">
        <v>1595</v>
      </c>
      <c r="F7" s="91">
        <v>359725</v>
      </c>
      <c r="G7" s="91">
        <v>0</v>
      </c>
      <c r="H7" s="91">
        <v>0</v>
      </c>
      <c r="I7" s="91">
        <v>0</v>
      </c>
      <c r="J7" s="91">
        <v>0</v>
      </c>
      <c r="K7" s="91">
        <v>63570</v>
      </c>
      <c r="L7" s="91">
        <v>3216306</v>
      </c>
      <c r="M7" s="91">
        <f aca="true" t="shared" si="0" ref="M7:M16">C7+E7+G7+I7+K7</f>
        <v>68131</v>
      </c>
      <c r="N7" s="91">
        <f aca="true" t="shared" si="1" ref="N7:N16">D7+F7+H7+J7+L7</f>
        <v>3582887</v>
      </c>
    </row>
    <row r="8" spans="2:14" ht="21.75" customHeight="1">
      <c r="B8" s="132" t="s">
        <v>36</v>
      </c>
      <c r="C8" s="90">
        <v>54208</v>
      </c>
      <c r="D8" s="90">
        <v>767483</v>
      </c>
      <c r="E8" s="90">
        <v>6194</v>
      </c>
      <c r="F8" s="90">
        <v>614920</v>
      </c>
      <c r="G8" s="90">
        <v>18908</v>
      </c>
      <c r="H8" s="90">
        <v>896210</v>
      </c>
      <c r="I8" s="90">
        <v>21781</v>
      </c>
      <c r="J8" s="90">
        <v>1503165</v>
      </c>
      <c r="K8" s="90">
        <v>54628</v>
      </c>
      <c r="L8" s="90">
        <v>3908139</v>
      </c>
      <c r="M8" s="90">
        <f t="shared" si="0"/>
        <v>155719</v>
      </c>
      <c r="N8" s="90">
        <f t="shared" si="1"/>
        <v>7689917</v>
      </c>
    </row>
    <row r="9" spans="2:14" ht="21.75" customHeight="1">
      <c r="B9" s="139" t="s">
        <v>37</v>
      </c>
      <c r="C9" s="91">
        <v>23905</v>
      </c>
      <c r="D9" s="91">
        <v>120209</v>
      </c>
      <c r="E9" s="91">
        <v>114</v>
      </c>
      <c r="F9" s="91">
        <v>642</v>
      </c>
      <c r="G9" s="91">
        <v>254</v>
      </c>
      <c r="H9" s="91">
        <v>3810</v>
      </c>
      <c r="I9" s="91">
        <v>1063</v>
      </c>
      <c r="J9" s="91">
        <v>15661</v>
      </c>
      <c r="K9" s="91">
        <v>429188</v>
      </c>
      <c r="L9" s="91">
        <v>2938902</v>
      </c>
      <c r="M9" s="91">
        <f t="shared" si="0"/>
        <v>454524</v>
      </c>
      <c r="N9" s="91">
        <f t="shared" si="1"/>
        <v>3079224</v>
      </c>
    </row>
    <row r="10" spans="2:14" ht="21.75" customHeight="1">
      <c r="B10" s="132" t="s">
        <v>38</v>
      </c>
      <c r="C10" s="90">
        <v>745</v>
      </c>
      <c r="D10" s="90">
        <v>1880</v>
      </c>
      <c r="E10" s="90">
        <v>0</v>
      </c>
      <c r="F10" s="90">
        <v>0</v>
      </c>
      <c r="G10" s="90">
        <v>1350</v>
      </c>
      <c r="H10" s="90">
        <v>13500</v>
      </c>
      <c r="I10" s="90">
        <v>695</v>
      </c>
      <c r="J10" s="90">
        <v>45175</v>
      </c>
      <c r="K10" s="90">
        <v>28911</v>
      </c>
      <c r="L10" s="90">
        <v>249690</v>
      </c>
      <c r="M10" s="90">
        <f t="shared" si="0"/>
        <v>31701</v>
      </c>
      <c r="N10" s="90">
        <f t="shared" si="1"/>
        <v>310245</v>
      </c>
    </row>
    <row r="11" spans="2:14" ht="21.75" customHeight="1">
      <c r="B11" s="139" t="s">
        <v>39</v>
      </c>
      <c r="C11" s="91">
        <v>26996</v>
      </c>
      <c r="D11" s="91">
        <v>51860</v>
      </c>
      <c r="E11" s="91">
        <v>875</v>
      </c>
      <c r="F11" s="91">
        <v>87500</v>
      </c>
      <c r="G11" s="91">
        <v>6926</v>
      </c>
      <c r="H11" s="91">
        <v>1515110</v>
      </c>
      <c r="I11" s="91">
        <v>0</v>
      </c>
      <c r="J11" s="91">
        <v>0</v>
      </c>
      <c r="K11" s="91">
        <v>28544</v>
      </c>
      <c r="L11" s="91">
        <v>1607620</v>
      </c>
      <c r="M11" s="91">
        <f t="shared" si="0"/>
        <v>63341</v>
      </c>
      <c r="N11" s="91">
        <f t="shared" si="1"/>
        <v>3262090</v>
      </c>
    </row>
    <row r="12" spans="2:17" ht="21.75" customHeight="1">
      <c r="B12" s="132" t="s">
        <v>97</v>
      </c>
      <c r="C12" s="90">
        <v>740</v>
      </c>
      <c r="D12" s="90">
        <v>18500</v>
      </c>
      <c r="E12" s="90">
        <v>0</v>
      </c>
      <c r="F12" s="90">
        <v>0</v>
      </c>
      <c r="G12" s="90">
        <v>1800</v>
      </c>
      <c r="H12" s="90">
        <v>360000</v>
      </c>
      <c r="I12" s="90">
        <v>0</v>
      </c>
      <c r="J12" s="90">
        <v>0</v>
      </c>
      <c r="K12" s="90">
        <v>42855</v>
      </c>
      <c r="L12" s="90">
        <v>619950</v>
      </c>
      <c r="M12" s="90">
        <f t="shared" si="0"/>
        <v>45395</v>
      </c>
      <c r="N12" s="90">
        <f t="shared" si="1"/>
        <v>998450</v>
      </c>
      <c r="O12" t="s">
        <v>58</v>
      </c>
      <c r="Q12" s="89"/>
    </row>
    <row r="13" spans="2:17" ht="21.75" customHeight="1">
      <c r="B13" s="139" t="s">
        <v>96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180</v>
      </c>
      <c r="L13" s="91">
        <v>828</v>
      </c>
      <c r="M13" s="91">
        <f t="shared" si="0"/>
        <v>180</v>
      </c>
      <c r="N13" s="91">
        <f t="shared" si="1"/>
        <v>828</v>
      </c>
      <c r="Q13" s="4"/>
    </row>
    <row r="14" spans="2:17" ht="21.75" customHeight="1">
      <c r="B14" s="132" t="s">
        <v>40</v>
      </c>
      <c r="C14" s="90">
        <v>220</v>
      </c>
      <c r="D14" s="90">
        <v>440</v>
      </c>
      <c r="E14" s="90">
        <v>0</v>
      </c>
      <c r="F14" s="90">
        <v>0</v>
      </c>
      <c r="G14" s="90">
        <v>150</v>
      </c>
      <c r="H14" s="90">
        <v>900</v>
      </c>
      <c r="I14" s="90">
        <v>0</v>
      </c>
      <c r="J14" s="90">
        <v>0</v>
      </c>
      <c r="K14" s="90">
        <v>390</v>
      </c>
      <c r="L14" s="90">
        <v>5900</v>
      </c>
      <c r="M14" s="90">
        <f t="shared" si="0"/>
        <v>760</v>
      </c>
      <c r="N14" s="90">
        <f t="shared" si="1"/>
        <v>7240</v>
      </c>
      <c r="Q14" s="4"/>
    </row>
    <row r="15" spans="2:14" ht="21.75" customHeight="1">
      <c r="B15" s="139" t="s">
        <v>41</v>
      </c>
      <c r="C15" s="91">
        <v>522</v>
      </c>
      <c r="D15" s="91">
        <v>5220</v>
      </c>
      <c r="E15" s="91">
        <v>0</v>
      </c>
      <c r="F15" s="91">
        <v>0</v>
      </c>
      <c r="G15" s="91">
        <v>40</v>
      </c>
      <c r="H15" s="91">
        <v>6000</v>
      </c>
      <c r="I15" s="91">
        <v>0</v>
      </c>
      <c r="J15" s="91">
        <v>0</v>
      </c>
      <c r="K15" s="91">
        <v>510</v>
      </c>
      <c r="L15" s="91">
        <v>1590</v>
      </c>
      <c r="M15" s="91">
        <f t="shared" si="0"/>
        <v>1072</v>
      </c>
      <c r="N15" s="91">
        <f t="shared" si="1"/>
        <v>12810</v>
      </c>
    </row>
    <row r="16" spans="2:14" ht="21.75" customHeight="1" thickBot="1">
      <c r="B16" s="132" t="s">
        <v>42</v>
      </c>
      <c r="C16" s="90">
        <v>81940</v>
      </c>
      <c r="D16" s="90">
        <v>1988228</v>
      </c>
      <c r="E16" s="90">
        <v>0</v>
      </c>
      <c r="F16" s="90">
        <v>0</v>
      </c>
      <c r="G16" s="90">
        <v>4030</v>
      </c>
      <c r="H16" s="90">
        <v>131500</v>
      </c>
      <c r="I16" s="90">
        <v>0</v>
      </c>
      <c r="J16" s="90">
        <v>0</v>
      </c>
      <c r="K16" s="90">
        <v>23140</v>
      </c>
      <c r="L16" s="90">
        <v>149478</v>
      </c>
      <c r="M16" s="90">
        <f t="shared" si="0"/>
        <v>109110</v>
      </c>
      <c r="N16" s="90">
        <f t="shared" si="1"/>
        <v>2269206</v>
      </c>
    </row>
    <row r="17" spans="2:14" ht="21.75" customHeight="1" thickBot="1">
      <c r="B17" s="186" t="s">
        <v>3</v>
      </c>
      <c r="C17" s="92">
        <f aca="true" t="shared" si="2" ref="C17:N17">SUM(C6:C16)</f>
        <v>192287</v>
      </c>
      <c r="D17" s="92">
        <f t="shared" si="2"/>
        <v>2960771</v>
      </c>
      <c r="E17" s="92">
        <f t="shared" si="2"/>
        <v>8778</v>
      </c>
      <c r="F17" s="92">
        <f t="shared" si="2"/>
        <v>1062787</v>
      </c>
      <c r="G17" s="92">
        <f t="shared" si="2"/>
        <v>33473</v>
      </c>
      <c r="H17" s="92">
        <f t="shared" si="2"/>
        <v>2927180</v>
      </c>
      <c r="I17" s="92">
        <f t="shared" si="2"/>
        <v>23539</v>
      </c>
      <c r="J17" s="92">
        <f t="shared" si="2"/>
        <v>1564001</v>
      </c>
      <c r="K17" s="92">
        <f t="shared" si="2"/>
        <v>680549</v>
      </c>
      <c r="L17" s="92">
        <f t="shared" si="2"/>
        <v>13054833</v>
      </c>
      <c r="M17" s="92">
        <f t="shared" si="2"/>
        <v>938626</v>
      </c>
      <c r="N17" s="92">
        <f t="shared" si="2"/>
        <v>21569572</v>
      </c>
    </row>
    <row r="18" ht="15" thickTop="1">
      <c r="K18" s="7"/>
    </row>
    <row r="19" ht="15.75" customHeight="1">
      <c r="K19" s="7"/>
    </row>
    <row r="20" spans="2:12" ht="20.25" customHeight="1">
      <c r="B20" s="298" t="s">
        <v>296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</row>
    <row r="21" spans="2:12" ht="19.5" customHeight="1">
      <c r="B21" s="329" t="s">
        <v>281</v>
      </c>
      <c r="C21" s="329"/>
      <c r="D21" s="129"/>
      <c r="E21" s="129"/>
      <c r="F21" s="297" t="s">
        <v>61</v>
      </c>
      <c r="G21" s="297"/>
      <c r="H21" s="297"/>
      <c r="I21" s="129"/>
      <c r="J21" s="299" t="s">
        <v>50</v>
      </c>
      <c r="K21" s="299"/>
      <c r="L21" s="299"/>
    </row>
    <row r="22" spans="2:12" ht="14.25">
      <c r="B22" s="307" t="s">
        <v>10</v>
      </c>
      <c r="C22" s="315" t="s">
        <v>184</v>
      </c>
      <c r="D22" s="315"/>
      <c r="E22" s="315" t="s">
        <v>185</v>
      </c>
      <c r="F22" s="315"/>
      <c r="G22" s="315" t="s">
        <v>186</v>
      </c>
      <c r="H22" s="315"/>
      <c r="I22" s="315" t="s">
        <v>187</v>
      </c>
      <c r="J22" s="315"/>
      <c r="K22" s="315" t="s">
        <v>188</v>
      </c>
      <c r="L22" s="315"/>
    </row>
    <row r="23" spans="2:12" ht="21" customHeight="1" thickBot="1">
      <c r="B23" s="308"/>
      <c r="C23" s="193" t="s">
        <v>4</v>
      </c>
      <c r="D23" s="193" t="s">
        <v>33</v>
      </c>
      <c r="E23" s="193" t="s">
        <v>4</v>
      </c>
      <c r="F23" s="193" t="s">
        <v>33</v>
      </c>
      <c r="G23" s="193" t="s">
        <v>4</v>
      </c>
      <c r="H23" s="193" t="s">
        <v>33</v>
      </c>
      <c r="I23" s="193" t="s">
        <v>4</v>
      </c>
      <c r="J23" s="193" t="s">
        <v>33</v>
      </c>
      <c r="K23" s="193" t="s">
        <v>4</v>
      </c>
      <c r="L23" s="193" t="s">
        <v>33</v>
      </c>
    </row>
    <row r="24" spans="2:12" ht="21.75" customHeight="1" thickTop="1">
      <c r="B24" s="132" t="s">
        <v>34</v>
      </c>
      <c r="C24" s="13">
        <v>0</v>
      </c>
      <c r="D24" s="13">
        <v>0</v>
      </c>
      <c r="E24" s="13">
        <v>459</v>
      </c>
      <c r="F24" s="13">
        <v>25555</v>
      </c>
      <c r="G24" s="13">
        <v>4</v>
      </c>
      <c r="H24" s="13">
        <v>480</v>
      </c>
      <c r="I24" s="13">
        <v>2</v>
      </c>
      <c r="J24" s="13">
        <v>250</v>
      </c>
      <c r="K24" s="13">
        <v>4</v>
      </c>
      <c r="L24" s="13">
        <v>14</v>
      </c>
    </row>
    <row r="25" spans="2:12" ht="21.75" customHeight="1">
      <c r="B25" s="139" t="s">
        <v>35</v>
      </c>
      <c r="C25" s="12">
        <v>0</v>
      </c>
      <c r="D25" s="12">
        <v>0</v>
      </c>
      <c r="E25" s="12">
        <v>851</v>
      </c>
      <c r="F25" s="12">
        <v>59788</v>
      </c>
      <c r="G25" s="12">
        <v>109</v>
      </c>
      <c r="H25" s="12">
        <v>16165</v>
      </c>
      <c r="I25" s="12">
        <v>8</v>
      </c>
      <c r="J25" s="12">
        <v>1400</v>
      </c>
      <c r="K25" s="12">
        <v>485</v>
      </c>
      <c r="L25" s="12">
        <v>2006</v>
      </c>
    </row>
    <row r="26" spans="2:12" ht="21.75" customHeight="1">
      <c r="B26" s="132" t="s">
        <v>36</v>
      </c>
      <c r="C26" s="13">
        <v>6</v>
      </c>
      <c r="D26" s="13">
        <v>335</v>
      </c>
      <c r="E26" s="13">
        <v>1394</v>
      </c>
      <c r="F26" s="13">
        <v>78475</v>
      </c>
      <c r="G26" s="13">
        <v>150</v>
      </c>
      <c r="H26" s="13">
        <v>22830</v>
      </c>
      <c r="I26" s="13">
        <v>142</v>
      </c>
      <c r="J26" s="13">
        <v>25680</v>
      </c>
      <c r="K26" s="13">
        <v>738</v>
      </c>
      <c r="L26" s="13">
        <v>3377</v>
      </c>
    </row>
    <row r="27" spans="2:12" ht="21.75" customHeight="1">
      <c r="B27" s="139" t="s">
        <v>37</v>
      </c>
      <c r="C27" s="12">
        <v>10</v>
      </c>
      <c r="D27" s="12">
        <v>220</v>
      </c>
      <c r="E27" s="12">
        <v>199</v>
      </c>
      <c r="F27" s="12">
        <v>9695</v>
      </c>
      <c r="G27" s="12">
        <v>19</v>
      </c>
      <c r="H27" s="12">
        <v>3310</v>
      </c>
      <c r="I27" s="12">
        <v>57</v>
      </c>
      <c r="J27" s="12">
        <v>12530</v>
      </c>
      <c r="K27" s="12">
        <v>118</v>
      </c>
      <c r="L27" s="12">
        <v>957</v>
      </c>
    </row>
    <row r="28" spans="2:12" ht="21.75" customHeight="1">
      <c r="B28" s="132" t="s">
        <v>38</v>
      </c>
      <c r="C28" s="13">
        <v>453</v>
      </c>
      <c r="D28" s="13">
        <v>13590</v>
      </c>
      <c r="E28" s="13">
        <v>82</v>
      </c>
      <c r="F28" s="13">
        <v>12632</v>
      </c>
      <c r="G28" s="13">
        <v>2</v>
      </c>
      <c r="H28" s="13">
        <v>235</v>
      </c>
      <c r="I28" s="13">
        <v>37</v>
      </c>
      <c r="J28" s="13">
        <v>4380</v>
      </c>
      <c r="K28" s="13">
        <v>99</v>
      </c>
      <c r="L28" s="13">
        <v>592</v>
      </c>
    </row>
    <row r="29" spans="2:12" ht="21.75" customHeight="1">
      <c r="B29" s="139" t="s">
        <v>39</v>
      </c>
      <c r="C29" s="12">
        <v>113</v>
      </c>
      <c r="D29" s="12">
        <v>2945</v>
      </c>
      <c r="E29" s="12">
        <v>878</v>
      </c>
      <c r="F29" s="12">
        <v>95810</v>
      </c>
      <c r="G29" s="12">
        <v>32</v>
      </c>
      <c r="H29" s="12">
        <v>5125</v>
      </c>
      <c r="I29" s="12">
        <v>36</v>
      </c>
      <c r="J29" s="12">
        <v>4580</v>
      </c>
      <c r="K29" s="12">
        <v>338</v>
      </c>
      <c r="L29" s="12">
        <v>1735</v>
      </c>
    </row>
    <row r="30" spans="2:12" ht="21.75" customHeight="1">
      <c r="B30" s="132" t="s">
        <v>97</v>
      </c>
      <c r="C30" s="13">
        <v>12</v>
      </c>
      <c r="D30" s="13">
        <v>720</v>
      </c>
      <c r="E30" s="13">
        <v>77</v>
      </c>
      <c r="F30" s="13">
        <v>2590</v>
      </c>
      <c r="G30" s="13">
        <v>0</v>
      </c>
      <c r="H30" s="13">
        <v>0</v>
      </c>
      <c r="I30" s="13">
        <v>14</v>
      </c>
      <c r="J30" s="13">
        <v>2300</v>
      </c>
      <c r="K30" s="13">
        <v>60</v>
      </c>
      <c r="L30" s="13">
        <v>630</v>
      </c>
    </row>
    <row r="31" spans="2:12" ht="21.75" customHeight="1">
      <c r="B31" s="139" t="s">
        <v>96</v>
      </c>
      <c r="C31" s="12">
        <v>0</v>
      </c>
      <c r="D31" s="12">
        <v>0</v>
      </c>
      <c r="E31" s="12">
        <v>6</v>
      </c>
      <c r="F31" s="12">
        <v>600</v>
      </c>
      <c r="G31" s="12">
        <v>0</v>
      </c>
      <c r="H31" s="12">
        <v>0</v>
      </c>
      <c r="I31" s="12">
        <v>15</v>
      </c>
      <c r="J31" s="12">
        <v>2250</v>
      </c>
      <c r="K31" s="12">
        <v>8</v>
      </c>
      <c r="L31" s="12">
        <v>120</v>
      </c>
    </row>
    <row r="32" spans="2:12" ht="21.75" customHeight="1">
      <c r="B32" s="132" t="s">
        <v>40</v>
      </c>
      <c r="C32" s="13">
        <v>0</v>
      </c>
      <c r="D32" s="13">
        <v>0</v>
      </c>
      <c r="E32" s="13">
        <v>38</v>
      </c>
      <c r="F32" s="13">
        <v>585</v>
      </c>
      <c r="G32" s="13">
        <v>363</v>
      </c>
      <c r="H32" s="13">
        <v>36375</v>
      </c>
      <c r="I32" s="13">
        <v>10</v>
      </c>
      <c r="J32" s="13">
        <v>900</v>
      </c>
      <c r="K32" s="13">
        <v>25</v>
      </c>
      <c r="L32" s="13">
        <v>125</v>
      </c>
    </row>
    <row r="33" spans="2:12" ht="21.75" customHeight="1">
      <c r="B33" s="139" t="s">
        <v>41</v>
      </c>
      <c r="C33" s="12">
        <v>0</v>
      </c>
      <c r="D33" s="12">
        <v>0</v>
      </c>
      <c r="E33" s="12">
        <v>40</v>
      </c>
      <c r="F33" s="12">
        <v>840</v>
      </c>
      <c r="G33" s="12">
        <v>3</v>
      </c>
      <c r="H33" s="12">
        <v>750</v>
      </c>
      <c r="I33" s="12">
        <v>4</v>
      </c>
      <c r="J33" s="12">
        <v>480</v>
      </c>
      <c r="K33" s="12">
        <v>4</v>
      </c>
      <c r="L33" s="12">
        <v>16</v>
      </c>
    </row>
    <row r="34" spans="2:12" ht="21.75" customHeight="1" thickBot="1">
      <c r="B34" s="132" t="s">
        <v>42</v>
      </c>
      <c r="C34" s="13">
        <v>0</v>
      </c>
      <c r="D34" s="13">
        <v>0</v>
      </c>
      <c r="E34" s="13">
        <v>366</v>
      </c>
      <c r="F34" s="13">
        <v>38236</v>
      </c>
      <c r="G34" s="13">
        <v>0</v>
      </c>
      <c r="H34" s="13">
        <v>0</v>
      </c>
      <c r="I34" s="13">
        <v>183</v>
      </c>
      <c r="J34" s="13">
        <v>31110</v>
      </c>
      <c r="K34" s="13">
        <v>452</v>
      </c>
      <c r="L34" s="13">
        <v>2657</v>
      </c>
    </row>
    <row r="35" spans="2:12" ht="21.75" customHeight="1" thickBot="1">
      <c r="B35" s="134" t="s">
        <v>3</v>
      </c>
      <c r="C35" s="18">
        <f aca="true" t="shared" si="3" ref="C35:L35">SUM(C24:C34)</f>
        <v>594</v>
      </c>
      <c r="D35" s="18">
        <f t="shared" si="3"/>
        <v>17810</v>
      </c>
      <c r="E35" s="18">
        <f t="shared" si="3"/>
        <v>4390</v>
      </c>
      <c r="F35" s="18">
        <f t="shared" si="3"/>
        <v>324806</v>
      </c>
      <c r="G35" s="18">
        <f t="shared" si="3"/>
        <v>682</v>
      </c>
      <c r="H35" s="18">
        <f t="shared" si="3"/>
        <v>85270</v>
      </c>
      <c r="I35" s="18">
        <f t="shared" si="3"/>
        <v>508</v>
      </c>
      <c r="J35" s="18">
        <f t="shared" si="3"/>
        <v>85860</v>
      </c>
      <c r="K35" s="18">
        <f t="shared" si="3"/>
        <v>2331</v>
      </c>
      <c r="L35" s="18">
        <f t="shared" si="3"/>
        <v>12229</v>
      </c>
    </row>
    <row r="36" ht="15" thickTop="1">
      <c r="K36" s="7"/>
    </row>
    <row r="37" ht="12.75" customHeight="1">
      <c r="K37" s="7"/>
    </row>
    <row r="38" ht="12.75" customHeight="1">
      <c r="K38" s="7"/>
    </row>
    <row r="39" ht="12.75" customHeight="1">
      <c r="K39" s="7"/>
    </row>
    <row r="40" spans="2:11" ht="20.25" customHeight="1">
      <c r="B40" s="298" t="s">
        <v>295</v>
      </c>
      <c r="C40" s="298"/>
      <c r="D40" s="298"/>
      <c r="E40" s="298"/>
      <c r="F40" s="298"/>
      <c r="G40" s="298"/>
      <c r="H40" s="298"/>
      <c r="I40" s="298"/>
      <c r="J40" s="298"/>
      <c r="K40" s="298"/>
    </row>
    <row r="41" spans="2:11" ht="18.75" customHeight="1">
      <c r="B41" s="330" t="s">
        <v>281</v>
      </c>
      <c r="C41" s="330"/>
      <c r="D41" s="138"/>
      <c r="E41" s="297" t="s">
        <v>61</v>
      </c>
      <c r="F41" s="297"/>
      <c r="G41" s="297"/>
      <c r="H41" s="138"/>
      <c r="I41" s="299" t="s">
        <v>50</v>
      </c>
      <c r="J41" s="299"/>
      <c r="K41" s="299"/>
    </row>
    <row r="42" spans="2:11" ht="14.25">
      <c r="B42" s="320" t="s">
        <v>10</v>
      </c>
      <c r="C42" s="315" t="s">
        <v>189</v>
      </c>
      <c r="D42" s="315"/>
      <c r="E42" s="315" t="s">
        <v>190</v>
      </c>
      <c r="F42" s="315"/>
      <c r="G42" s="315" t="s">
        <v>191</v>
      </c>
      <c r="H42" s="315"/>
      <c r="I42" s="315" t="s">
        <v>192</v>
      </c>
      <c r="J42" s="315"/>
      <c r="K42" s="237" t="s">
        <v>51</v>
      </c>
    </row>
    <row r="43" spans="2:11" ht="16.5" thickBot="1">
      <c r="B43" s="321"/>
      <c r="C43" s="193" t="s">
        <v>4</v>
      </c>
      <c r="D43" s="193" t="s">
        <v>33</v>
      </c>
      <c r="E43" s="193" t="s">
        <v>4</v>
      </c>
      <c r="F43" s="193" t="s">
        <v>33</v>
      </c>
      <c r="G43" s="193" t="s">
        <v>4</v>
      </c>
      <c r="H43" s="193" t="s">
        <v>33</v>
      </c>
      <c r="I43" s="193" t="s">
        <v>4</v>
      </c>
      <c r="J43" s="193" t="s">
        <v>33</v>
      </c>
      <c r="K43" s="206" t="s">
        <v>91</v>
      </c>
    </row>
    <row r="44" spans="2:11" ht="21.75" customHeight="1" thickTop="1">
      <c r="B44" s="132" t="s">
        <v>34</v>
      </c>
      <c r="C44" s="13">
        <v>1</v>
      </c>
      <c r="D44" s="13">
        <v>40</v>
      </c>
      <c r="E44" s="13">
        <v>2</v>
      </c>
      <c r="F44" s="13">
        <v>135</v>
      </c>
      <c r="G44" s="13">
        <v>0</v>
      </c>
      <c r="H44" s="13">
        <v>0</v>
      </c>
      <c r="I44" s="13">
        <v>22</v>
      </c>
      <c r="J44" s="13">
        <v>210</v>
      </c>
      <c r="K44" s="13">
        <v>2500</v>
      </c>
    </row>
    <row r="45" spans="2:11" ht="21.75" customHeight="1">
      <c r="B45" s="139" t="s">
        <v>35</v>
      </c>
      <c r="C45" s="12">
        <v>238</v>
      </c>
      <c r="D45" s="12">
        <v>9275</v>
      </c>
      <c r="E45" s="12">
        <v>163</v>
      </c>
      <c r="F45" s="12">
        <v>22580</v>
      </c>
      <c r="G45" s="12">
        <v>0</v>
      </c>
      <c r="H45" s="12">
        <v>0</v>
      </c>
      <c r="I45" s="12">
        <v>293</v>
      </c>
      <c r="J45" s="12">
        <v>1680</v>
      </c>
      <c r="K45" s="12">
        <v>550120</v>
      </c>
    </row>
    <row r="46" spans="2:11" ht="21.75" customHeight="1">
      <c r="B46" s="132" t="s">
        <v>36</v>
      </c>
      <c r="C46" s="13">
        <v>375</v>
      </c>
      <c r="D46" s="13">
        <v>11825</v>
      </c>
      <c r="E46" s="13">
        <v>348</v>
      </c>
      <c r="F46" s="13">
        <v>16943</v>
      </c>
      <c r="G46" s="13">
        <v>1</v>
      </c>
      <c r="H46" s="13">
        <v>400</v>
      </c>
      <c r="I46" s="13">
        <v>432</v>
      </c>
      <c r="J46" s="13">
        <v>8405</v>
      </c>
      <c r="K46" s="13">
        <v>843985</v>
      </c>
    </row>
    <row r="47" spans="2:11" ht="21.75" customHeight="1">
      <c r="B47" s="139" t="s">
        <v>37</v>
      </c>
      <c r="C47" s="12">
        <v>42</v>
      </c>
      <c r="D47" s="12">
        <v>1935</v>
      </c>
      <c r="E47" s="12">
        <v>42</v>
      </c>
      <c r="F47" s="12">
        <v>2985</v>
      </c>
      <c r="G47" s="12">
        <v>0</v>
      </c>
      <c r="H47" s="12">
        <v>0</v>
      </c>
      <c r="I47" s="12">
        <v>391</v>
      </c>
      <c r="J47" s="12">
        <v>3074</v>
      </c>
      <c r="K47" s="12">
        <v>31015</v>
      </c>
    </row>
    <row r="48" spans="2:11" ht="21.75" customHeight="1">
      <c r="B48" s="132" t="s">
        <v>38</v>
      </c>
      <c r="C48" s="13">
        <v>581</v>
      </c>
      <c r="D48" s="13">
        <v>47280</v>
      </c>
      <c r="E48" s="13">
        <v>551</v>
      </c>
      <c r="F48" s="13">
        <v>37865</v>
      </c>
      <c r="G48" s="13">
        <v>0</v>
      </c>
      <c r="H48" s="13">
        <v>0</v>
      </c>
      <c r="I48" s="13">
        <v>264</v>
      </c>
      <c r="J48" s="13">
        <v>2928</v>
      </c>
      <c r="K48" s="13">
        <v>463250</v>
      </c>
    </row>
    <row r="49" spans="2:11" ht="21.75" customHeight="1">
      <c r="B49" s="139" t="s">
        <v>39</v>
      </c>
      <c r="C49" s="12">
        <v>122</v>
      </c>
      <c r="D49" s="12">
        <v>3550</v>
      </c>
      <c r="E49" s="12">
        <v>35</v>
      </c>
      <c r="F49" s="12">
        <v>2585</v>
      </c>
      <c r="G49" s="12">
        <v>0</v>
      </c>
      <c r="H49" s="12">
        <v>0</v>
      </c>
      <c r="I49" s="12">
        <v>45</v>
      </c>
      <c r="J49" s="12">
        <v>2250</v>
      </c>
      <c r="K49" s="12">
        <v>252781</v>
      </c>
    </row>
    <row r="50" spans="2:11" ht="21.75" customHeight="1">
      <c r="B50" s="132" t="s">
        <v>97</v>
      </c>
      <c r="C50" s="13">
        <v>25</v>
      </c>
      <c r="D50" s="13">
        <v>2055</v>
      </c>
      <c r="E50" s="13">
        <v>12</v>
      </c>
      <c r="F50" s="13">
        <v>1720</v>
      </c>
      <c r="G50" s="13">
        <v>0</v>
      </c>
      <c r="H50" s="13">
        <v>0</v>
      </c>
      <c r="I50" s="13">
        <v>425</v>
      </c>
      <c r="J50" s="13">
        <v>7880</v>
      </c>
      <c r="K50" s="13">
        <v>0</v>
      </c>
    </row>
    <row r="51" spans="2:11" ht="21.75" customHeight="1">
      <c r="B51" s="139" t="s">
        <v>96</v>
      </c>
      <c r="C51" s="12">
        <v>4</v>
      </c>
      <c r="D51" s="12">
        <v>200</v>
      </c>
      <c r="E51" s="12">
        <v>4</v>
      </c>
      <c r="F51" s="12">
        <v>300</v>
      </c>
      <c r="G51" s="12">
        <v>0</v>
      </c>
      <c r="H51" s="12">
        <v>0</v>
      </c>
      <c r="I51" s="12">
        <v>6</v>
      </c>
      <c r="J51" s="12">
        <v>30</v>
      </c>
      <c r="K51" s="12">
        <v>0</v>
      </c>
    </row>
    <row r="52" spans="2:11" ht="21.75" customHeight="1">
      <c r="B52" s="132" t="s">
        <v>40</v>
      </c>
      <c r="C52" s="13">
        <v>42</v>
      </c>
      <c r="D52" s="13">
        <v>2300</v>
      </c>
      <c r="E52" s="13">
        <v>49</v>
      </c>
      <c r="F52" s="13">
        <v>5380</v>
      </c>
      <c r="G52" s="13">
        <v>0</v>
      </c>
      <c r="H52" s="13">
        <v>0</v>
      </c>
      <c r="I52" s="13">
        <v>110</v>
      </c>
      <c r="J52" s="13">
        <v>1020</v>
      </c>
      <c r="K52" s="13">
        <v>421400</v>
      </c>
    </row>
    <row r="53" spans="2:11" ht="21.75" customHeight="1">
      <c r="B53" s="139" t="s">
        <v>41</v>
      </c>
      <c r="C53" s="12">
        <v>10</v>
      </c>
      <c r="D53" s="12">
        <v>1560</v>
      </c>
      <c r="E53" s="12">
        <v>12</v>
      </c>
      <c r="F53" s="12">
        <v>1800</v>
      </c>
      <c r="G53" s="12">
        <v>0</v>
      </c>
      <c r="H53" s="12">
        <v>0</v>
      </c>
      <c r="I53" s="12">
        <v>217</v>
      </c>
      <c r="J53" s="12">
        <v>3540</v>
      </c>
      <c r="K53" s="12">
        <v>95000</v>
      </c>
    </row>
    <row r="54" spans="2:11" ht="21.75" customHeight="1" thickBot="1">
      <c r="B54" s="132" t="s">
        <v>42</v>
      </c>
      <c r="C54" s="13">
        <v>318</v>
      </c>
      <c r="D54" s="13">
        <v>18543</v>
      </c>
      <c r="E54" s="13">
        <v>274</v>
      </c>
      <c r="F54" s="13">
        <v>34975</v>
      </c>
      <c r="G54" s="13">
        <v>1</v>
      </c>
      <c r="H54" s="13">
        <v>80</v>
      </c>
      <c r="I54" s="13">
        <v>319</v>
      </c>
      <c r="J54" s="13">
        <v>6786</v>
      </c>
      <c r="K54" s="13">
        <v>3943266</v>
      </c>
    </row>
    <row r="55" spans="2:11" ht="21.75" customHeight="1" thickBot="1">
      <c r="B55" s="134" t="s">
        <v>3</v>
      </c>
      <c r="C55" s="18">
        <f aca="true" t="shared" si="4" ref="C55:K55">SUM(C44:C54)</f>
        <v>1758</v>
      </c>
      <c r="D55" s="18">
        <f t="shared" si="4"/>
        <v>98563</v>
      </c>
      <c r="E55" s="18">
        <f t="shared" si="4"/>
        <v>1492</v>
      </c>
      <c r="F55" s="18">
        <f t="shared" si="4"/>
        <v>127268</v>
      </c>
      <c r="G55" s="18">
        <f t="shared" si="4"/>
        <v>2</v>
      </c>
      <c r="H55" s="18">
        <f t="shared" si="4"/>
        <v>480</v>
      </c>
      <c r="I55" s="18">
        <f t="shared" si="4"/>
        <v>2524</v>
      </c>
      <c r="J55" s="18">
        <f t="shared" si="4"/>
        <v>37803</v>
      </c>
      <c r="K55" s="18">
        <f t="shared" si="4"/>
        <v>6603317</v>
      </c>
    </row>
    <row r="56" ht="15" thickTop="1">
      <c r="K56" s="7"/>
    </row>
    <row r="57" ht="14.25">
      <c r="K57" s="7"/>
    </row>
    <row r="58" spans="2:13" ht="23.25" customHeight="1">
      <c r="B58" s="298" t="s">
        <v>295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2:13" ht="26.25" customHeight="1">
      <c r="B59" s="329" t="s">
        <v>281</v>
      </c>
      <c r="C59" s="329"/>
      <c r="D59" s="138"/>
      <c r="E59" s="297" t="s">
        <v>61</v>
      </c>
      <c r="F59" s="297"/>
      <c r="G59" s="297"/>
      <c r="H59" s="297"/>
      <c r="I59" s="297"/>
      <c r="J59" s="299" t="s">
        <v>45</v>
      </c>
      <c r="K59" s="299"/>
      <c r="L59" s="299"/>
      <c r="M59" s="299"/>
    </row>
    <row r="60" spans="2:13" ht="60.75" customHeight="1">
      <c r="B60" s="327" t="s">
        <v>10</v>
      </c>
      <c r="C60" s="311" t="s">
        <v>193</v>
      </c>
      <c r="D60" s="311"/>
      <c r="E60" s="311" t="s">
        <v>194</v>
      </c>
      <c r="F60" s="311"/>
      <c r="G60" s="311" t="s">
        <v>195</v>
      </c>
      <c r="H60" s="311"/>
      <c r="I60" s="311" t="s">
        <v>196</v>
      </c>
      <c r="J60" s="311"/>
      <c r="K60" s="311" t="s">
        <v>259</v>
      </c>
      <c r="L60" s="311"/>
      <c r="M60" s="244" t="s">
        <v>102</v>
      </c>
    </row>
    <row r="61" spans="2:13" ht="22.5" customHeight="1" thickBot="1">
      <c r="B61" s="328"/>
      <c r="C61" s="193" t="s">
        <v>4</v>
      </c>
      <c r="D61" s="193" t="s">
        <v>33</v>
      </c>
      <c r="E61" s="193" t="s">
        <v>4</v>
      </c>
      <c r="F61" s="193" t="s">
        <v>33</v>
      </c>
      <c r="G61" s="193" t="s">
        <v>4</v>
      </c>
      <c r="H61" s="193" t="s">
        <v>33</v>
      </c>
      <c r="I61" s="193" t="s">
        <v>4</v>
      </c>
      <c r="J61" s="193" t="s">
        <v>33</v>
      </c>
      <c r="K61" s="193" t="s">
        <v>4</v>
      </c>
      <c r="L61" s="193" t="s">
        <v>33</v>
      </c>
      <c r="M61" s="206" t="s">
        <v>91</v>
      </c>
    </row>
    <row r="62" spans="2:13" ht="21.75" customHeight="1" thickTop="1">
      <c r="B62" s="132" t="s">
        <v>34</v>
      </c>
      <c r="C62" s="13">
        <v>3</v>
      </c>
      <c r="D62" s="13">
        <v>110</v>
      </c>
      <c r="E62" s="13">
        <v>1</v>
      </c>
      <c r="F62" s="13">
        <v>50</v>
      </c>
      <c r="G62" s="13">
        <v>1</v>
      </c>
      <c r="H62" s="13">
        <v>50</v>
      </c>
      <c r="I62" s="13">
        <v>0</v>
      </c>
      <c r="J62" s="13">
        <v>0</v>
      </c>
      <c r="K62" s="13">
        <f aca="true" t="shared" si="5" ref="K62:K72">C24+E24+G24+I24+K24+C44+E44+G44+I44+C62+E62+G62+I62</f>
        <v>499</v>
      </c>
      <c r="L62" s="13">
        <f aca="true" t="shared" si="6" ref="L62:L72">D24+F24+H24+J24+L24+D44+F44+H44+J44+K44+D62+F62+H62+J62</f>
        <v>29394</v>
      </c>
      <c r="M62" s="13">
        <f aca="true" t="shared" si="7" ref="M62:M72">N6+L62</f>
        <v>386069</v>
      </c>
    </row>
    <row r="63" spans="2:13" ht="21.75" customHeight="1">
      <c r="B63" s="188" t="s">
        <v>35</v>
      </c>
      <c r="C63" s="12">
        <v>11</v>
      </c>
      <c r="D63" s="12">
        <v>325</v>
      </c>
      <c r="E63" s="12">
        <v>12</v>
      </c>
      <c r="F63" s="12">
        <v>1150</v>
      </c>
      <c r="G63" s="12">
        <v>0</v>
      </c>
      <c r="H63" s="12">
        <v>0</v>
      </c>
      <c r="I63" s="12">
        <v>0</v>
      </c>
      <c r="J63" s="12">
        <v>0</v>
      </c>
      <c r="K63" s="12">
        <f t="shared" si="5"/>
        <v>2170</v>
      </c>
      <c r="L63" s="12">
        <f t="shared" si="6"/>
        <v>664489</v>
      </c>
      <c r="M63" s="12">
        <f t="shared" si="7"/>
        <v>4247376</v>
      </c>
    </row>
    <row r="64" spans="2:13" ht="21.75" customHeight="1">
      <c r="B64" s="132" t="s">
        <v>36</v>
      </c>
      <c r="C64" s="13">
        <v>376</v>
      </c>
      <c r="D64" s="13">
        <v>12515</v>
      </c>
      <c r="E64" s="13">
        <v>44</v>
      </c>
      <c r="F64" s="13">
        <v>2935</v>
      </c>
      <c r="G64" s="13">
        <v>38</v>
      </c>
      <c r="H64" s="13">
        <v>2705</v>
      </c>
      <c r="I64" s="13">
        <v>1</v>
      </c>
      <c r="J64" s="13">
        <v>1250</v>
      </c>
      <c r="K64" s="13">
        <f t="shared" si="5"/>
        <v>4045</v>
      </c>
      <c r="L64" s="13">
        <f t="shared" si="6"/>
        <v>1031660</v>
      </c>
      <c r="M64" s="13">
        <f t="shared" si="7"/>
        <v>8721577</v>
      </c>
    </row>
    <row r="65" spans="2:13" ht="21.75" customHeight="1">
      <c r="B65" s="188" t="s">
        <v>37</v>
      </c>
      <c r="C65" s="12">
        <v>50</v>
      </c>
      <c r="D65" s="12">
        <v>1780</v>
      </c>
      <c r="E65" s="12">
        <v>5</v>
      </c>
      <c r="F65" s="12">
        <v>440</v>
      </c>
      <c r="G65" s="12">
        <v>10</v>
      </c>
      <c r="H65" s="12">
        <v>1000</v>
      </c>
      <c r="I65" s="12">
        <v>0</v>
      </c>
      <c r="J65" s="12">
        <v>0</v>
      </c>
      <c r="K65" s="12">
        <f t="shared" si="5"/>
        <v>943</v>
      </c>
      <c r="L65" s="12">
        <f t="shared" si="6"/>
        <v>68941</v>
      </c>
      <c r="M65" s="12">
        <f t="shared" si="7"/>
        <v>3148165</v>
      </c>
    </row>
    <row r="66" spans="2:13" ht="21.75" customHeight="1">
      <c r="B66" s="132" t="s">
        <v>38</v>
      </c>
      <c r="C66" s="13">
        <v>610</v>
      </c>
      <c r="D66" s="13">
        <v>40215</v>
      </c>
      <c r="E66" s="13">
        <v>5</v>
      </c>
      <c r="F66" s="13">
        <v>470</v>
      </c>
      <c r="G66" s="13">
        <v>135</v>
      </c>
      <c r="H66" s="13">
        <v>14760</v>
      </c>
      <c r="I66" s="13">
        <v>0</v>
      </c>
      <c r="J66" s="13">
        <v>0</v>
      </c>
      <c r="K66" s="13">
        <f t="shared" si="5"/>
        <v>2819</v>
      </c>
      <c r="L66" s="13">
        <f t="shared" si="6"/>
        <v>638197</v>
      </c>
      <c r="M66" s="13">
        <f t="shared" si="7"/>
        <v>948442</v>
      </c>
    </row>
    <row r="67" spans="2:13" ht="21.75" customHeight="1">
      <c r="B67" s="188" t="s">
        <v>39</v>
      </c>
      <c r="C67" s="12">
        <v>45</v>
      </c>
      <c r="D67" s="12">
        <v>1785</v>
      </c>
      <c r="E67" s="12">
        <v>9</v>
      </c>
      <c r="F67" s="12">
        <v>1245</v>
      </c>
      <c r="G67" s="12">
        <v>2</v>
      </c>
      <c r="H67" s="12">
        <v>400</v>
      </c>
      <c r="I67" s="12">
        <v>0</v>
      </c>
      <c r="J67" s="12">
        <v>0</v>
      </c>
      <c r="K67" s="12">
        <f t="shared" si="5"/>
        <v>1655</v>
      </c>
      <c r="L67" s="12">
        <f t="shared" si="6"/>
        <v>374791</v>
      </c>
      <c r="M67" s="12">
        <f t="shared" si="7"/>
        <v>3636881</v>
      </c>
    </row>
    <row r="68" spans="2:13" ht="21.75" customHeight="1">
      <c r="B68" s="132" t="s">
        <v>97</v>
      </c>
      <c r="C68" s="13">
        <v>4</v>
      </c>
      <c r="D68" s="13">
        <v>295</v>
      </c>
      <c r="E68" s="13">
        <v>3</v>
      </c>
      <c r="F68" s="13">
        <v>360</v>
      </c>
      <c r="G68" s="13">
        <v>0</v>
      </c>
      <c r="H68" s="13">
        <v>0</v>
      </c>
      <c r="I68" s="13">
        <v>0</v>
      </c>
      <c r="J68" s="13">
        <v>0</v>
      </c>
      <c r="K68" s="13">
        <f t="shared" si="5"/>
        <v>632</v>
      </c>
      <c r="L68" s="13">
        <f t="shared" si="6"/>
        <v>18550</v>
      </c>
      <c r="M68" s="13">
        <f t="shared" si="7"/>
        <v>1017000</v>
      </c>
    </row>
    <row r="69" spans="2:13" ht="21.75" customHeight="1">
      <c r="B69" s="188" t="s">
        <v>96</v>
      </c>
      <c r="C69" s="12">
        <v>0</v>
      </c>
      <c r="D69" s="12">
        <v>0</v>
      </c>
      <c r="E69" s="12">
        <v>0</v>
      </c>
      <c r="F69" s="12">
        <v>0</v>
      </c>
      <c r="G69" s="12">
        <v>3</v>
      </c>
      <c r="H69" s="12">
        <v>150</v>
      </c>
      <c r="I69" s="12">
        <v>0</v>
      </c>
      <c r="J69" s="12">
        <v>0</v>
      </c>
      <c r="K69" s="12">
        <f t="shared" si="5"/>
        <v>46</v>
      </c>
      <c r="L69" s="12">
        <f t="shared" si="6"/>
        <v>3650</v>
      </c>
      <c r="M69" s="12">
        <f t="shared" si="7"/>
        <v>4478</v>
      </c>
    </row>
    <row r="70" spans="2:13" ht="21.75" customHeight="1">
      <c r="B70" s="132" t="s">
        <v>40</v>
      </c>
      <c r="C70" s="13">
        <v>56</v>
      </c>
      <c r="D70" s="13">
        <v>4200</v>
      </c>
      <c r="E70" s="13">
        <v>3</v>
      </c>
      <c r="F70" s="13">
        <v>375</v>
      </c>
      <c r="G70" s="13">
        <v>7</v>
      </c>
      <c r="H70" s="13">
        <v>1050</v>
      </c>
      <c r="I70" s="13">
        <v>0</v>
      </c>
      <c r="J70" s="13">
        <v>0</v>
      </c>
      <c r="K70" s="13">
        <f t="shared" si="5"/>
        <v>703</v>
      </c>
      <c r="L70" s="13">
        <f t="shared" si="6"/>
        <v>473710</v>
      </c>
      <c r="M70" s="13">
        <f t="shared" si="7"/>
        <v>480950</v>
      </c>
    </row>
    <row r="71" spans="2:13" ht="21.75" customHeight="1">
      <c r="B71" s="188" t="s">
        <v>41</v>
      </c>
      <c r="C71" s="12">
        <v>4</v>
      </c>
      <c r="D71" s="12">
        <v>160</v>
      </c>
      <c r="E71" s="12">
        <v>1</v>
      </c>
      <c r="F71" s="12">
        <v>500</v>
      </c>
      <c r="G71" s="12">
        <v>2</v>
      </c>
      <c r="H71" s="12">
        <v>400</v>
      </c>
      <c r="I71" s="12">
        <v>0</v>
      </c>
      <c r="J71" s="12">
        <v>0</v>
      </c>
      <c r="K71" s="12">
        <f t="shared" si="5"/>
        <v>297</v>
      </c>
      <c r="L71" s="12">
        <f t="shared" si="6"/>
        <v>105046</v>
      </c>
      <c r="M71" s="12">
        <f t="shared" si="7"/>
        <v>117856</v>
      </c>
    </row>
    <row r="72" spans="2:13" ht="21.75" customHeight="1" thickBot="1">
      <c r="B72" s="132" t="s">
        <v>42</v>
      </c>
      <c r="C72" s="13">
        <v>169</v>
      </c>
      <c r="D72" s="13">
        <v>3690</v>
      </c>
      <c r="E72" s="13">
        <v>35</v>
      </c>
      <c r="F72" s="13">
        <v>3565</v>
      </c>
      <c r="G72" s="13">
        <v>12</v>
      </c>
      <c r="H72" s="13">
        <v>1275</v>
      </c>
      <c r="I72" s="13">
        <v>0</v>
      </c>
      <c r="J72" s="13">
        <v>0</v>
      </c>
      <c r="K72" s="13">
        <f t="shared" si="5"/>
        <v>2129</v>
      </c>
      <c r="L72" s="13">
        <f t="shared" si="6"/>
        <v>4084183</v>
      </c>
      <c r="M72" s="13">
        <f t="shared" si="7"/>
        <v>6353389</v>
      </c>
    </row>
    <row r="73" spans="2:13" ht="21.75" customHeight="1" thickBot="1">
      <c r="B73" s="124" t="s">
        <v>3</v>
      </c>
      <c r="C73" s="18">
        <f aca="true" t="shared" si="8" ref="C73:M73">SUM(C62:C72)</f>
        <v>1328</v>
      </c>
      <c r="D73" s="18">
        <f t="shared" si="8"/>
        <v>65075</v>
      </c>
      <c r="E73" s="18">
        <f t="shared" si="8"/>
        <v>118</v>
      </c>
      <c r="F73" s="18">
        <f t="shared" si="8"/>
        <v>11090</v>
      </c>
      <c r="G73" s="18">
        <f t="shared" si="8"/>
        <v>210</v>
      </c>
      <c r="H73" s="18">
        <f t="shared" si="8"/>
        <v>21790</v>
      </c>
      <c r="I73" s="18">
        <f t="shared" si="8"/>
        <v>1</v>
      </c>
      <c r="J73" s="18">
        <f t="shared" si="8"/>
        <v>1250</v>
      </c>
      <c r="K73" s="18">
        <f t="shared" si="8"/>
        <v>15938</v>
      </c>
      <c r="L73" s="18">
        <f t="shared" si="8"/>
        <v>7492611</v>
      </c>
      <c r="M73" s="18">
        <f t="shared" si="8"/>
        <v>29062183</v>
      </c>
    </row>
    <row r="74" ht="15" thickTop="1">
      <c r="K74" s="7"/>
    </row>
    <row r="75" spans="2:11" ht="15">
      <c r="B75" s="26"/>
      <c r="C75" s="26"/>
      <c r="D75" s="26"/>
      <c r="E75" s="26"/>
      <c r="F75" s="26"/>
      <c r="G75" s="26"/>
      <c r="K75" s="7"/>
    </row>
    <row r="76" ht="14.25">
      <c r="K76" s="7"/>
    </row>
    <row r="77" ht="42" customHeight="1">
      <c r="K77" s="7"/>
    </row>
    <row r="78" ht="29.25" customHeight="1"/>
    <row r="79" ht="24.75" customHeight="1"/>
    <row r="80" ht="24.75" customHeight="1">
      <c r="E80" s="4"/>
    </row>
    <row r="81" ht="22.5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6" spans="2:7" ht="15">
      <c r="B96" s="293"/>
      <c r="C96" s="293"/>
      <c r="D96" s="293"/>
      <c r="E96" s="293"/>
      <c r="F96" s="293"/>
      <c r="G96" s="293"/>
    </row>
  </sheetData>
  <sheetProtection/>
  <mergeCells count="41">
    <mergeCell ref="B41:C41"/>
    <mergeCell ref="B22:B23"/>
    <mergeCell ref="B4:B5"/>
    <mergeCell ref="E4:F4"/>
    <mergeCell ref="B21:C21"/>
    <mergeCell ref="I4:J4"/>
    <mergeCell ref="J21:L21"/>
    <mergeCell ref="B58:M58"/>
    <mergeCell ref="C42:D42"/>
    <mergeCell ref="B60:B61"/>
    <mergeCell ref="K60:L60"/>
    <mergeCell ref="B59:C59"/>
    <mergeCell ref="E59:I59"/>
    <mergeCell ref="E60:F60"/>
    <mergeCell ref="J59:M59"/>
    <mergeCell ref="B2:N2"/>
    <mergeCell ref="B40:K40"/>
    <mergeCell ref="C22:D22"/>
    <mergeCell ref="K22:L22"/>
    <mergeCell ref="G42:H42"/>
    <mergeCell ref="C4:D4"/>
    <mergeCell ref="F21:H21"/>
    <mergeCell ref="E42:F42"/>
    <mergeCell ref="K4:L4"/>
    <mergeCell ref="B20:L20"/>
    <mergeCell ref="B96:G96"/>
    <mergeCell ref="G22:H22"/>
    <mergeCell ref="I41:K41"/>
    <mergeCell ref="B42:B43"/>
    <mergeCell ref="I60:J60"/>
    <mergeCell ref="E22:F22"/>
    <mergeCell ref="I42:J42"/>
    <mergeCell ref="C60:D60"/>
    <mergeCell ref="G60:H60"/>
    <mergeCell ref="E41:G41"/>
    <mergeCell ref="L3:N3"/>
    <mergeCell ref="E3:J3"/>
    <mergeCell ref="G4:H4"/>
    <mergeCell ref="B3:C3"/>
    <mergeCell ref="M4:N4"/>
    <mergeCell ref="I22:J22"/>
  </mergeCells>
  <printOptions/>
  <pageMargins left="1" right="1" top="1" bottom="1" header="0.5" footer="0.5"/>
  <pageSetup horizontalDpi="300" verticalDpi="300" orientation="landscape" paperSize="9" scale="90" r:id="rId1"/>
  <rowBreaks count="3" manualBreakCount="3">
    <brk id="18" max="255" man="1"/>
    <brk id="38" max="255" man="1"/>
    <brk id="56" max="255" man="1"/>
  </rowBreaks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O19"/>
  <sheetViews>
    <sheetView rightToLeft="1" zoomScalePageLayoutView="0" workbookViewId="0" topLeftCell="A1">
      <selection activeCell="H8" sqref="H8"/>
    </sheetView>
  </sheetViews>
  <sheetFormatPr defaultColWidth="9.140625" defaultRowHeight="15"/>
  <cols>
    <col min="2" max="2" width="6.8515625" style="7" customWidth="1"/>
    <col min="3" max="3" width="7.28125" style="7" customWidth="1"/>
    <col min="4" max="4" width="11.421875" style="7" customWidth="1"/>
    <col min="5" max="5" width="11.140625" style="7" customWidth="1"/>
    <col min="6" max="7" width="11.28125" style="7" customWidth="1"/>
    <col min="8" max="8" width="10.57421875" style="7" customWidth="1"/>
    <col min="9" max="9" width="10.7109375" style="7" customWidth="1"/>
    <col min="10" max="10" width="10.421875" style="7" customWidth="1"/>
    <col min="11" max="11" width="13.140625" style="7" customWidth="1"/>
  </cols>
  <sheetData>
    <row r="2" spans="2:11" ht="20.25" customHeight="1">
      <c r="B2" s="333" t="s">
        <v>295</v>
      </c>
      <c r="C2" s="333"/>
      <c r="D2" s="333"/>
      <c r="E2" s="333"/>
      <c r="F2" s="333"/>
      <c r="G2" s="333"/>
      <c r="H2" s="333"/>
      <c r="I2" s="333"/>
      <c r="J2" s="333"/>
      <c r="K2" s="333"/>
    </row>
    <row r="3" spans="2:11" ht="17.25" customHeight="1">
      <c r="B3" s="336" t="s">
        <v>284</v>
      </c>
      <c r="C3" s="336"/>
      <c r="D3" s="146"/>
      <c r="E3" s="334" t="s">
        <v>197</v>
      </c>
      <c r="F3" s="334"/>
      <c r="G3" s="334"/>
      <c r="H3" s="147"/>
      <c r="I3" s="335" t="s">
        <v>50</v>
      </c>
      <c r="J3" s="335"/>
      <c r="K3" s="335"/>
    </row>
    <row r="4" spans="2:11" ht="15">
      <c r="B4" s="337" t="s">
        <v>10</v>
      </c>
      <c r="C4" s="332" t="s">
        <v>198</v>
      </c>
      <c r="D4" s="332"/>
      <c r="E4" s="332" t="s">
        <v>199</v>
      </c>
      <c r="F4" s="332"/>
      <c r="G4" s="332" t="s">
        <v>200</v>
      </c>
      <c r="H4" s="332"/>
      <c r="I4" s="249" t="s">
        <v>202</v>
      </c>
      <c r="J4" s="332" t="s">
        <v>201</v>
      </c>
      <c r="K4" s="332"/>
    </row>
    <row r="5" spans="2:11" ht="16.5" thickBot="1">
      <c r="B5" s="338"/>
      <c r="C5" s="205" t="s">
        <v>62</v>
      </c>
      <c r="D5" s="205" t="s">
        <v>33</v>
      </c>
      <c r="E5" s="205" t="s">
        <v>62</v>
      </c>
      <c r="F5" s="205" t="s">
        <v>33</v>
      </c>
      <c r="G5" s="205" t="s">
        <v>62</v>
      </c>
      <c r="H5" s="205" t="s">
        <v>33</v>
      </c>
      <c r="I5" s="205" t="s">
        <v>33</v>
      </c>
      <c r="J5" s="205" t="s">
        <v>62</v>
      </c>
      <c r="K5" s="205" t="s">
        <v>33</v>
      </c>
    </row>
    <row r="6" spans="2:11" ht="21.75" customHeight="1" thickTop="1">
      <c r="B6" s="132" t="s">
        <v>34</v>
      </c>
      <c r="C6" s="13">
        <v>2300</v>
      </c>
      <c r="D6" s="13">
        <v>4700</v>
      </c>
      <c r="E6" s="13">
        <v>3450</v>
      </c>
      <c r="F6" s="13">
        <v>12900</v>
      </c>
      <c r="G6" s="13">
        <v>2550</v>
      </c>
      <c r="H6" s="13">
        <v>11800</v>
      </c>
      <c r="I6" s="13">
        <v>0</v>
      </c>
      <c r="J6" s="13">
        <f>C6+E6+G6</f>
        <v>8300</v>
      </c>
      <c r="K6" s="13">
        <f>D6+F6+H6+I6</f>
        <v>29400</v>
      </c>
    </row>
    <row r="7" spans="2:11" ht="21.75" customHeight="1">
      <c r="B7" s="139" t="s">
        <v>35</v>
      </c>
      <c r="C7" s="12">
        <v>6190</v>
      </c>
      <c r="D7" s="12">
        <v>19210</v>
      </c>
      <c r="E7" s="12">
        <v>5425</v>
      </c>
      <c r="F7" s="12">
        <v>16335</v>
      </c>
      <c r="G7" s="12">
        <v>256</v>
      </c>
      <c r="H7" s="12">
        <v>1024</v>
      </c>
      <c r="I7" s="12">
        <v>200000</v>
      </c>
      <c r="J7" s="12">
        <f aca="true" t="shared" si="0" ref="J7:J16">C7+E7+G7</f>
        <v>11871</v>
      </c>
      <c r="K7" s="12">
        <f aca="true" t="shared" si="1" ref="K7:K16">D7+F7+H7+I7</f>
        <v>236569</v>
      </c>
    </row>
    <row r="8" spans="2:11" ht="21.75" customHeight="1">
      <c r="B8" s="132" t="s">
        <v>36</v>
      </c>
      <c r="C8" s="13">
        <v>22130</v>
      </c>
      <c r="D8" s="13">
        <v>71872</v>
      </c>
      <c r="E8" s="13">
        <v>12101</v>
      </c>
      <c r="F8" s="13">
        <v>56458</v>
      </c>
      <c r="G8" s="13">
        <v>13496</v>
      </c>
      <c r="H8" s="13">
        <v>53499</v>
      </c>
      <c r="I8" s="13">
        <v>4441660</v>
      </c>
      <c r="J8" s="13">
        <f t="shared" si="0"/>
        <v>47727</v>
      </c>
      <c r="K8" s="13">
        <f t="shared" si="1"/>
        <v>4623489</v>
      </c>
    </row>
    <row r="9" spans="2:11" ht="21.75" customHeight="1">
      <c r="B9" s="139" t="s">
        <v>37</v>
      </c>
      <c r="C9" s="12">
        <v>2438</v>
      </c>
      <c r="D9" s="12">
        <v>12354</v>
      </c>
      <c r="E9" s="12">
        <v>3967</v>
      </c>
      <c r="F9" s="12">
        <v>12961</v>
      </c>
      <c r="G9" s="12">
        <v>20404</v>
      </c>
      <c r="H9" s="12">
        <v>121606</v>
      </c>
      <c r="I9" s="12">
        <v>1902090</v>
      </c>
      <c r="J9" s="12">
        <f t="shared" si="0"/>
        <v>26809</v>
      </c>
      <c r="K9" s="12">
        <f t="shared" si="1"/>
        <v>2049011</v>
      </c>
    </row>
    <row r="10" spans="2:13" ht="21.75" customHeight="1">
      <c r="B10" s="132" t="s">
        <v>38</v>
      </c>
      <c r="C10" s="13">
        <v>1966</v>
      </c>
      <c r="D10" s="13">
        <v>5898</v>
      </c>
      <c r="E10" s="13">
        <v>4361</v>
      </c>
      <c r="F10" s="13">
        <v>20714</v>
      </c>
      <c r="G10" s="13">
        <v>4552</v>
      </c>
      <c r="H10" s="13">
        <v>13860</v>
      </c>
      <c r="I10" s="13">
        <v>91500</v>
      </c>
      <c r="J10" s="13">
        <f t="shared" si="0"/>
        <v>10879</v>
      </c>
      <c r="K10" s="13">
        <f t="shared" si="1"/>
        <v>131972</v>
      </c>
      <c r="M10" s="17"/>
    </row>
    <row r="11" spans="2:15" ht="21.75" customHeight="1">
      <c r="B11" s="139" t="s">
        <v>39</v>
      </c>
      <c r="C11" s="12">
        <v>9460</v>
      </c>
      <c r="D11" s="12">
        <v>18920</v>
      </c>
      <c r="E11" s="12">
        <v>5020</v>
      </c>
      <c r="F11" s="12">
        <v>15060</v>
      </c>
      <c r="G11" s="12">
        <v>600</v>
      </c>
      <c r="H11" s="12">
        <v>1300</v>
      </c>
      <c r="I11" s="12">
        <v>52500</v>
      </c>
      <c r="J11" s="12">
        <f t="shared" si="0"/>
        <v>15080</v>
      </c>
      <c r="K11" s="12">
        <f t="shared" si="1"/>
        <v>87780</v>
      </c>
      <c r="O11" s="20"/>
    </row>
    <row r="12" spans="2:14" ht="21.75" customHeight="1">
      <c r="B12" s="132" t="s">
        <v>97</v>
      </c>
      <c r="C12" s="13">
        <v>520</v>
      </c>
      <c r="D12" s="13">
        <v>3000</v>
      </c>
      <c r="E12" s="13">
        <v>240</v>
      </c>
      <c r="F12" s="13">
        <v>1440</v>
      </c>
      <c r="G12" s="13">
        <v>2800</v>
      </c>
      <c r="H12" s="13">
        <v>16400</v>
      </c>
      <c r="I12" s="13">
        <v>0</v>
      </c>
      <c r="J12" s="13">
        <f t="shared" si="0"/>
        <v>3560</v>
      </c>
      <c r="K12" s="13">
        <f t="shared" si="1"/>
        <v>20840</v>
      </c>
      <c r="N12" s="20"/>
    </row>
    <row r="13" spans="2:11" ht="21.75" customHeight="1">
      <c r="B13" s="139" t="s">
        <v>96</v>
      </c>
      <c r="C13" s="12">
        <v>0</v>
      </c>
      <c r="D13" s="12">
        <v>0</v>
      </c>
      <c r="E13" s="12">
        <v>220</v>
      </c>
      <c r="F13" s="12">
        <v>660</v>
      </c>
      <c r="G13" s="12">
        <v>0</v>
      </c>
      <c r="H13" s="12">
        <v>0</v>
      </c>
      <c r="I13" s="12">
        <v>0</v>
      </c>
      <c r="J13" s="12">
        <f t="shared" si="0"/>
        <v>220</v>
      </c>
      <c r="K13" s="12">
        <f t="shared" si="1"/>
        <v>660</v>
      </c>
    </row>
    <row r="14" spans="2:11" ht="21.75" customHeight="1">
      <c r="B14" s="132" t="s">
        <v>40</v>
      </c>
      <c r="C14" s="13">
        <v>4266</v>
      </c>
      <c r="D14" s="13">
        <v>11268</v>
      </c>
      <c r="E14" s="13">
        <v>3790</v>
      </c>
      <c r="F14" s="13">
        <v>13270</v>
      </c>
      <c r="G14" s="13">
        <v>0</v>
      </c>
      <c r="H14" s="13">
        <v>0</v>
      </c>
      <c r="I14" s="13">
        <v>0</v>
      </c>
      <c r="J14" s="13">
        <f t="shared" si="0"/>
        <v>8056</v>
      </c>
      <c r="K14" s="13">
        <f t="shared" si="1"/>
        <v>24538</v>
      </c>
    </row>
    <row r="15" spans="2:11" ht="21.75" customHeight="1">
      <c r="B15" s="139" t="s">
        <v>41</v>
      </c>
      <c r="C15" s="12">
        <v>0</v>
      </c>
      <c r="D15" s="12">
        <v>0</v>
      </c>
      <c r="E15" s="12">
        <v>0</v>
      </c>
      <c r="F15" s="12">
        <v>0</v>
      </c>
      <c r="G15" s="12">
        <v>800</v>
      </c>
      <c r="H15" s="12">
        <v>4000</v>
      </c>
      <c r="I15" s="12">
        <v>13688</v>
      </c>
      <c r="J15" s="12">
        <f t="shared" si="0"/>
        <v>800</v>
      </c>
      <c r="K15" s="12">
        <f t="shared" si="1"/>
        <v>17688</v>
      </c>
    </row>
    <row r="16" spans="2:11" ht="21.75" customHeight="1" thickBot="1">
      <c r="B16" s="132" t="s">
        <v>42</v>
      </c>
      <c r="C16" s="13">
        <v>47602</v>
      </c>
      <c r="D16" s="13">
        <v>107508</v>
      </c>
      <c r="E16" s="13">
        <v>10844</v>
      </c>
      <c r="F16" s="13">
        <v>26316</v>
      </c>
      <c r="G16" s="13">
        <v>150</v>
      </c>
      <c r="H16" s="13">
        <v>750</v>
      </c>
      <c r="I16" s="13">
        <v>865000</v>
      </c>
      <c r="J16" s="13">
        <f t="shared" si="0"/>
        <v>58596</v>
      </c>
      <c r="K16" s="13">
        <f t="shared" si="1"/>
        <v>999574</v>
      </c>
    </row>
    <row r="17" spans="2:11" ht="21.75" customHeight="1" thickBot="1">
      <c r="B17" s="148" t="s">
        <v>3</v>
      </c>
      <c r="C17" s="18">
        <f aca="true" t="shared" si="2" ref="C17:K17">SUM(C6:C16)</f>
        <v>96872</v>
      </c>
      <c r="D17" s="18">
        <f t="shared" si="2"/>
        <v>254730</v>
      </c>
      <c r="E17" s="18">
        <f t="shared" si="2"/>
        <v>49418</v>
      </c>
      <c r="F17" s="18">
        <f t="shared" si="2"/>
        <v>176114</v>
      </c>
      <c r="G17" s="18">
        <f t="shared" si="2"/>
        <v>45608</v>
      </c>
      <c r="H17" s="18">
        <f t="shared" si="2"/>
        <v>224239</v>
      </c>
      <c r="I17" s="18">
        <f t="shared" si="2"/>
        <v>7566438</v>
      </c>
      <c r="J17" s="18">
        <f t="shared" si="2"/>
        <v>191898</v>
      </c>
      <c r="K17" s="18">
        <f t="shared" si="2"/>
        <v>8221521</v>
      </c>
    </row>
    <row r="18" spans="2:11" ht="16.5" thickTop="1">
      <c r="B18" s="5"/>
      <c r="C18" s="24"/>
      <c r="D18" s="24"/>
      <c r="E18" s="24"/>
      <c r="F18" s="24"/>
      <c r="G18" s="24"/>
      <c r="H18" s="24"/>
      <c r="I18" s="24"/>
      <c r="J18" s="24"/>
      <c r="K18" s="24"/>
    </row>
    <row r="19" spans="2:7" ht="15">
      <c r="B19" s="261"/>
      <c r="C19" s="261"/>
      <c r="D19" s="261"/>
      <c r="E19" s="261"/>
      <c r="F19" s="261"/>
      <c r="G19" s="261"/>
    </row>
  </sheetData>
  <sheetProtection/>
  <mergeCells count="10">
    <mergeCell ref="J4:K4"/>
    <mergeCell ref="B2:K2"/>
    <mergeCell ref="E3:G3"/>
    <mergeCell ref="I3:K3"/>
    <mergeCell ref="B19:G19"/>
    <mergeCell ref="B3:C3"/>
    <mergeCell ref="B4:B5"/>
    <mergeCell ref="C4:D4"/>
    <mergeCell ref="E4:F4"/>
    <mergeCell ref="G4:H4"/>
  </mergeCells>
  <printOptions/>
  <pageMargins left="1" right="1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163"/>
  <sheetViews>
    <sheetView rightToLeft="1" zoomScalePageLayoutView="0" workbookViewId="0" topLeftCell="A1">
      <selection activeCell="K58" sqref="K58"/>
    </sheetView>
  </sheetViews>
  <sheetFormatPr defaultColWidth="9.140625" defaultRowHeight="15"/>
  <cols>
    <col min="2" max="2" width="8.421875" style="4" customWidth="1"/>
    <col min="3" max="3" width="7.8515625" style="0" customWidth="1"/>
    <col min="4" max="4" width="9.00390625" style="0" customWidth="1"/>
    <col min="5" max="5" width="8.00390625" style="0" customWidth="1"/>
    <col min="6" max="6" width="10.28125" style="0" customWidth="1"/>
    <col min="7" max="7" width="6.57421875" style="0" customWidth="1"/>
    <col min="8" max="8" width="8.7109375" style="0" customWidth="1"/>
    <col min="9" max="9" width="9.421875" style="0" customWidth="1"/>
    <col min="10" max="10" width="10.00390625" style="0" customWidth="1"/>
    <col min="11" max="11" width="12.8515625" style="0" customWidth="1"/>
    <col min="12" max="12" width="13.57421875" style="0" customWidth="1"/>
    <col min="14" max="14" width="15.00390625" style="0" customWidth="1"/>
    <col min="16" max="16" width="10.57421875" style="0" customWidth="1"/>
  </cols>
  <sheetData>
    <row r="2" spans="2:10" ht="20.25" customHeight="1">
      <c r="B2" s="298" t="s">
        <v>295</v>
      </c>
      <c r="C2" s="298"/>
      <c r="D2" s="298"/>
      <c r="E2" s="298"/>
      <c r="F2" s="298"/>
      <c r="G2" s="298"/>
      <c r="H2" s="298"/>
      <c r="I2" s="298"/>
      <c r="J2" s="298"/>
    </row>
    <row r="3" spans="2:10" ht="21.75" customHeight="1">
      <c r="B3" s="300" t="s">
        <v>281</v>
      </c>
      <c r="C3" s="300"/>
      <c r="D3" s="138"/>
      <c r="E3" s="297" t="s">
        <v>63</v>
      </c>
      <c r="F3" s="297"/>
      <c r="G3" s="297"/>
      <c r="H3" s="299" t="s">
        <v>64</v>
      </c>
      <c r="I3" s="299"/>
      <c r="J3" s="299"/>
    </row>
    <row r="4" spans="2:10" ht="20.25" customHeight="1">
      <c r="B4" s="320" t="s">
        <v>260</v>
      </c>
      <c r="C4" s="342" t="s">
        <v>212</v>
      </c>
      <c r="D4" s="342"/>
      <c r="E4" s="342" t="s">
        <v>213</v>
      </c>
      <c r="F4" s="342"/>
      <c r="G4" s="342" t="s">
        <v>431</v>
      </c>
      <c r="H4" s="342"/>
      <c r="I4" s="342" t="s">
        <v>263</v>
      </c>
      <c r="J4" s="342"/>
    </row>
    <row r="5" spans="2:10" ht="18" customHeight="1" thickBot="1">
      <c r="B5" s="321"/>
      <c r="C5" s="193" t="s">
        <v>65</v>
      </c>
      <c r="D5" s="193" t="s">
        <v>33</v>
      </c>
      <c r="E5" s="193" t="s">
        <v>47</v>
      </c>
      <c r="F5" s="193" t="s">
        <v>33</v>
      </c>
      <c r="G5" s="193" t="s">
        <v>23</v>
      </c>
      <c r="H5" s="193" t="s">
        <v>33</v>
      </c>
      <c r="I5" s="193" t="s">
        <v>47</v>
      </c>
      <c r="J5" s="193" t="s">
        <v>33</v>
      </c>
    </row>
    <row r="6" spans="2:10" ht="21.75" customHeight="1" thickTop="1">
      <c r="B6" s="132" t="s">
        <v>34</v>
      </c>
      <c r="C6" s="13">
        <v>0</v>
      </c>
      <c r="D6" s="13">
        <v>0</v>
      </c>
      <c r="E6" s="13">
        <v>43695</v>
      </c>
      <c r="F6" s="13">
        <v>210050</v>
      </c>
      <c r="G6" s="13">
        <v>30</v>
      </c>
      <c r="H6" s="13">
        <v>270</v>
      </c>
      <c r="I6" s="13">
        <v>116214</v>
      </c>
      <c r="J6" s="13">
        <v>576181</v>
      </c>
    </row>
    <row r="7" spans="2:10" ht="21.75" customHeight="1">
      <c r="B7" s="139" t="s">
        <v>35</v>
      </c>
      <c r="C7" s="12">
        <v>172</v>
      </c>
      <c r="D7" s="12">
        <v>6700</v>
      </c>
      <c r="E7" s="12">
        <v>90945</v>
      </c>
      <c r="F7" s="12">
        <v>608071</v>
      </c>
      <c r="G7" s="12">
        <v>1706</v>
      </c>
      <c r="H7" s="12">
        <v>19980</v>
      </c>
      <c r="I7" s="12">
        <v>105045</v>
      </c>
      <c r="J7" s="12">
        <v>1205080</v>
      </c>
    </row>
    <row r="8" spans="2:10" ht="21.75" customHeight="1">
      <c r="B8" s="132" t="s">
        <v>36</v>
      </c>
      <c r="C8" s="13">
        <v>569</v>
      </c>
      <c r="D8" s="13">
        <v>15775</v>
      </c>
      <c r="E8" s="13">
        <v>104100</v>
      </c>
      <c r="F8" s="13">
        <v>540722</v>
      </c>
      <c r="G8" s="13">
        <v>4916</v>
      </c>
      <c r="H8" s="13">
        <v>94521</v>
      </c>
      <c r="I8" s="13">
        <v>201221</v>
      </c>
      <c r="J8" s="13">
        <v>2148363</v>
      </c>
    </row>
    <row r="9" spans="2:10" ht="21.75" customHeight="1">
      <c r="B9" s="139" t="s">
        <v>37</v>
      </c>
      <c r="C9" s="12">
        <v>68</v>
      </c>
      <c r="D9" s="12">
        <v>2830</v>
      </c>
      <c r="E9" s="12">
        <v>1521682</v>
      </c>
      <c r="F9" s="12">
        <v>5198630</v>
      </c>
      <c r="G9" s="12">
        <v>561</v>
      </c>
      <c r="H9" s="12">
        <v>6133</v>
      </c>
      <c r="I9" s="12">
        <v>390435</v>
      </c>
      <c r="J9" s="12">
        <v>5093653</v>
      </c>
    </row>
    <row r="10" spans="2:10" ht="21.75" customHeight="1">
      <c r="B10" s="132" t="s">
        <v>38</v>
      </c>
      <c r="C10" s="13">
        <v>87</v>
      </c>
      <c r="D10" s="13">
        <v>3045</v>
      </c>
      <c r="E10" s="13">
        <v>114645</v>
      </c>
      <c r="F10" s="13">
        <v>452787</v>
      </c>
      <c r="G10" s="13">
        <v>2539</v>
      </c>
      <c r="H10" s="13">
        <v>60090</v>
      </c>
      <c r="I10" s="13">
        <v>39124</v>
      </c>
      <c r="J10" s="13">
        <v>513396</v>
      </c>
    </row>
    <row r="11" spans="2:10" ht="21.75" customHeight="1">
      <c r="B11" s="139" t="s">
        <v>39</v>
      </c>
      <c r="C11" s="12">
        <v>91</v>
      </c>
      <c r="D11" s="12">
        <v>3910</v>
      </c>
      <c r="E11" s="12">
        <v>2133922</v>
      </c>
      <c r="F11" s="12">
        <v>2384365</v>
      </c>
      <c r="G11" s="12">
        <v>1305</v>
      </c>
      <c r="H11" s="12">
        <v>25615</v>
      </c>
      <c r="I11" s="12">
        <v>86367</v>
      </c>
      <c r="J11" s="12">
        <v>1319280</v>
      </c>
    </row>
    <row r="12" spans="2:10" ht="21.75" customHeight="1">
      <c r="B12" s="132" t="s">
        <v>97</v>
      </c>
      <c r="C12" s="13">
        <v>15</v>
      </c>
      <c r="D12" s="13">
        <v>600</v>
      </c>
      <c r="E12" s="13">
        <v>25045</v>
      </c>
      <c r="F12" s="13">
        <v>111495</v>
      </c>
      <c r="G12" s="13">
        <v>425</v>
      </c>
      <c r="H12" s="13">
        <v>3780</v>
      </c>
      <c r="I12" s="13">
        <v>30490</v>
      </c>
      <c r="J12" s="13">
        <v>332960</v>
      </c>
    </row>
    <row r="13" spans="2:10" ht="21.75" customHeight="1">
      <c r="B13" s="139" t="s">
        <v>96</v>
      </c>
      <c r="C13" s="12">
        <v>0</v>
      </c>
      <c r="D13" s="12">
        <v>0</v>
      </c>
      <c r="E13" s="12">
        <v>3700</v>
      </c>
      <c r="F13" s="12">
        <v>10870</v>
      </c>
      <c r="G13" s="12">
        <v>120</v>
      </c>
      <c r="H13" s="12">
        <v>600</v>
      </c>
      <c r="I13" s="12">
        <v>17315</v>
      </c>
      <c r="J13" s="12">
        <v>201680</v>
      </c>
    </row>
    <row r="14" spans="2:10" ht="21.75" customHeight="1">
      <c r="B14" s="132" t="s">
        <v>40</v>
      </c>
      <c r="C14" s="13">
        <v>85</v>
      </c>
      <c r="D14" s="13">
        <v>4250</v>
      </c>
      <c r="E14" s="13">
        <v>4812</v>
      </c>
      <c r="F14" s="13">
        <v>22472</v>
      </c>
      <c r="G14" s="13">
        <v>350</v>
      </c>
      <c r="H14" s="13">
        <v>8000</v>
      </c>
      <c r="I14" s="13">
        <v>12816</v>
      </c>
      <c r="J14" s="13">
        <v>355320</v>
      </c>
    </row>
    <row r="15" spans="2:10" ht="21.75" customHeight="1">
      <c r="B15" s="139" t="s">
        <v>41</v>
      </c>
      <c r="C15" s="12">
        <v>0</v>
      </c>
      <c r="D15" s="12">
        <v>0</v>
      </c>
      <c r="E15" s="12">
        <v>238228</v>
      </c>
      <c r="F15" s="12">
        <v>797744</v>
      </c>
      <c r="G15" s="12">
        <v>58</v>
      </c>
      <c r="H15" s="12">
        <v>290</v>
      </c>
      <c r="I15" s="12">
        <v>255200</v>
      </c>
      <c r="J15" s="12">
        <v>1865555</v>
      </c>
    </row>
    <row r="16" spans="2:10" ht="21.75" customHeight="1" thickBot="1">
      <c r="B16" s="132" t="s">
        <v>42</v>
      </c>
      <c r="C16" s="13">
        <v>1460</v>
      </c>
      <c r="D16" s="13">
        <v>77825</v>
      </c>
      <c r="E16" s="13">
        <v>80849</v>
      </c>
      <c r="F16" s="13">
        <v>302363</v>
      </c>
      <c r="G16" s="13">
        <v>0</v>
      </c>
      <c r="H16" s="13">
        <v>0</v>
      </c>
      <c r="I16" s="13">
        <v>311970</v>
      </c>
      <c r="J16" s="13">
        <v>3203655</v>
      </c>
    </row>
    <row r="17" spans="2:10" ht="21.75" customHeight="1" thickBot="1">
      <c r="B17" s="124" t="s">
        <v>3</v>
      </c>
      <c r="C17" s="18">
        <f aca="true" t="shared" si="0" ref="C17:J17">SUM(C6:C16)</f>
        <v>2547</v>
      </c>
      <c r="D17" s="18">
        <f t="shared" si="0"/>
        <v>114935</v>
      </c>
      <c r="E17" s="18">
        <f t="shared" si="0"/>
        <v>4361623</v>
      </c>
      <c r="F17" s="18">
        <f t="shared" si="0"/>
        <v>10639569</v>
      </c>
      <c r="G17" s="18">
        <f t="shared" si="0"/>
        <v>12010</v>
      </c>
      <c r="H17" s="18">
        <f t="shared" si="0"/>
        <v>219279</v>
      </c>
      <c r="I17" s="18">
        <f t="shared" si="0"/>
        <v>1566197</v>
      </c>
      <c r="J17" s="18">
        <f t="shared" si="0"/>
        <v>16815123</v>
      </c>
    </row>
    <row r="18" ht="15" thickTop="1">
      <c r="B18"/>
    </row>
    <row r="19" ht="14.25">
      <c r="B19"/>
    </row>
    <row r="20" spans="2:10" ht="27" customHeight="1">
      <c r="B20" s="298" t="s">
        <v>295</v>
      </c>
      <c r="C20" s="298"/>
      <c r="D20" s="298"/>
      <c r="E20" s="298"/>
      <c r="F20" s="298"/>
      <c r="G20" s="298"/>
      <c r="H20" s="298"/>
      <c r="I20" s="298"/>
      <c r="J20" s="298"/>
    </row>
    <row r="21" spans="2:10" ht="18.75" customHeight="1">
      <c r="B21" s="300" t="s">
        <v>284</v>
      </c>
      <c r="C21" s="300"/>
      <c r="D21" s="138"/>
      <c r="E21" s="297" t="s">
        <v>63</v>
      </c>
      <c r="F21" s="297"/>
      <c r="G21" s="297"/>
      <c r="H21" s="299" t="s">
        <v>64</v>
      </c>
      <c r="I21" s="299"/>
      <c r="J21" s="299"/>
    </row>
    <row r="22" spans="2:10" ht="21.75" customHeight="1">
      <c r="B22" s="320" t="s">
        <v>10</v>
      </c>
      <c r="C22" s="340" t="s">
        <v>209</v>
      </c>
      <c r="D22" s="340"/>
      <c r="E22" s="340" t="s">
        <v>206</v>
      </c>
      <c r="F22" s="340"/>
      <c r="G22" s="340" t="s">
        <v>210</v>
      </c>
      <c r="H22" s="340"/>
      <c r="I22" s="340" t="s">
        <v>262</v>
      </c>
      <c r="J22" s="340"/>
    </row>
    <row r="23" spans="2:14" ht="16.5" thickBot="1">
      <c r="B23" s="321"/>
      <c r="C23" s="193" t="s">
        <v>65</v>
      </c>
      <c r="D23" s="193" t="s">
        <v>33</v>
      </c>
      <c r="E23" s="193" t="s">
        <v>62</v>
      </c>
      <c r="F23" s="193" t="s">
        <v>33</v>
      </c>
      <c r="G23" s="193" t="s">
        <v>26</v>
      </c>
      <c r="H23" s="193" t="s">
        <v>33</v>
      </c>
      <c r="I23" s="193" t="s">
        <v>23</v>
      </c>
      <c r="J23" s="193" t="s">
        <v>33</v>
      </c>
      <c r="M23" s="344"/>
      <c r="N23" s="344"/>
    </row>
    <row r="24" spans="2:18" ht="21.75" customHeight="1" thickTop="1">
      <c r="B24" s="132" t="s">
        <v>34</v>
      </c>
      <c r="C24" s="13">
        <v>20</v>
      </c>
      <c r="D24" s="13">
        <v>180</v>
      </c>
      <c r="E24" s="13">
        <v>50</v>
      </c>
      <c r="F24" s="13">
        <v>250</v>
      </c>
      <c r="G24" s="13">
        <v>577</v>
      </c>
      <c r="H24" s="13">
        <v>4716</v>
      </c>
      <c r="I24" s="13">
        <v>20</v>
      </c>
      <c r="J24" s="13">
        <v>80</v>
      </c>
      <c r="Q24" s="344"/>
      <c r="R24" s="344"/>
    </row>
    <row r="25" spans="2:10" ht="21.75" customHeight="1">
      <c r="B25" s="156" t="s">
        <v>35</v>
      </c>
      <c r="C25" s="12">
        <v>0</v>
      </c>
      <c r="D25" s="12">
        <v>0</v>
      </c>
      <c r="E25" s="12">
        <v>894</v>
      </c>
      <c r="F25" s="12">
        <v>9345</v>
      </c>
      <c r="G25" s="12">
        <v>10000</v>
      </c>
      <c r="H25" s="12">
        <v>40000</v>
      </c>
      <c r="I25" s="12">
        <v>2275</v>
      </c>
      <c r="J25" s="12">
        <v>6780</v>
      </c>
    </row>
    <row r="26" spans="2:10" ht="21.75" customHeight="1">
      <c r="B26" s="132" t="s">
        <v>36</v>
      </c>
      <c r="C26" s="13">
        <v>0</v>
      </c>
      <c r="D26" s="13">
        <v>0</v>
      </c>
      <c r="E26" s="13">
        <v>746</v>
      </c>
      <c r="F26" s="13">
        <v>11399</v>
      </c>
      <c r="G26" s="13">
        <v>170</v>
      </c>
      <c r="H26" s="13">
        <v>1400</v>
      </c>
      <c r="I26" s="13">
        <v>1277</v>
      </c>
      <c r="J26" s="13">
        <v>2621</v>
      </c>
    </row>
    <row r="27" spans="2:10" ht="21.75" customHeight="1">
      <c r="B27" s="156" t="s">
        <v>37</v>
      </c>
      <c r="C27" s="12">
        <v>683</v>
      </c>
      <c r="D27" s="12">
        <v>13665</v>
      </c>
      <c r="E27" s="12">
        <v>2275</v>
      </c>
      <c r="F27" s="12">
        <v>36475</v>
      </c>
      <c r="G27" s="12">
        <v>850</v>
      </c>
      <c r="H27" s="12">
        <v>5950</v>
      </c>
      <c r="I27" s="12">
        <v>223</v>
      </c>
      <c r="J27" s="12">
        <v>454</v>
      </c>
    </row>
    <row r="28" spans="2:10" ht="21.75" customHeight="1">
      <c r="B28" s="132" t="s">
        <v>38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60</v>
      </c>
      <c r="J28" s="13">
        <v>300</v>
      </c>
    </row>
    <row r="29" spans="2:10" ht="21.75" customHeight="1">
      <c r="B29" s="156" t="s">
        <v>39</v>
      </c>
      <c r="C29" s="12">
        <v>0</v>
      </c>
      <c r="D29" s="12">
        <v>0</v>
      </c>
      <c r="E29" s="12">
        <v>875</v>
      </c>
      <c r="F29" s="12">
        <v>17950</v>
      </c>
      <c r="G29" s="12">
        <v>0</v>
      </c>
      <c r="H29" s="12">
        <v>0</v>
      </c>
      <c r="I29" s="12">
        <v>350</v>
      </c>
      <c r="J29" s="12">
        <v>380</v>
      </c>
    </row>
    <row r="30" spans="2:10" ht="21.75" customHeight="1">
      <c r="B30" s="132" t="s">
        <v>97</v>
      </c>
      <c r="C30" s="13">
        <v>50</v>
      </c>
      <c r="D30" s="13">
        <v>300</v>
      </c>
      <c r="E30" s="13">
        <v>100</v>
      </c>
      <c r="F30" s="13">
        <v>3000</v>
      </c>
      <c r="G30" s="13">
        <v>0</v>
      </c>
      <c r="H30" s="13">
        <v>0</v>
      </c>
      <c r="I30" s="13">
        <v>145</v>
      </c>
      <c r="J30" s="13">
        <v>725</v>
      </c>
    </row>
    <row r="31" spans="2:10" ht="21.75" customHeight="1">
      <c r="B31" s="156" t="s">
        <v>96</v>
      </c>
      <c r="C31" s="12">
        <v>0</v>
      </c>
      <c r="D31" s="12">
        <v>0</v>
      </c>
      <c r="E31" s="12">
        <v>5</v>
      </c>
      <c r="F31" s="12">
        <v>200</v>
      </c>
      <c r="G31" s="12">
        <v>400</v>
      </c>
      <c r="H31" s="12">
        <v>6000</v>
      </c>
      <c r="I31" s="12">
        <v>0</v>
      </c>
      <c r="J31" s="12">
        <v>0</v>
      </c>
    </row>
    <row r="32" spans="2:10" ht="21.75" customHeight="1">
      <c r="B32" s="132" t="s">
        <v>40</v>
      </c>
      <c r="C32" s="13">
        <v>100</v>
      </c>
      <c r="D32" s="13">
        <v>3000</v>
      </c>
      <c r="E32" s="13">
        <v>50</v>
      </c>
      <c r="F32" s="13">
        <v>500</v>
      </c>
      <c r="G32" s="13">
        <v>170</v>
      </c>
      <c r="H32" s="13">
        <v>850</v>
      </c>
      <c r="I32" s="13">
        <v>0</v>
      </c>
      <c r="J32" s="13">
        <v>0</v>
      </c>
    </row>
    <row r="33" spans="2:10" ht="21.75" customHeight="1">
      <c r="B33" s="156" t="s">
        <v>41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45</v>
      </c>
      <c r="J33" s="12">
        <v>90</v>
      </c>
    </row>
    <row r="34" spans="2:10" ht="21.75" customHeight="1" thickBot="1">
      <c r="B34" s="132" t="s">
        <v>42</v>
      </c>
      <c r="C34" s="13">
        <v>670</v>
      </c>
      <c r="D34" s="13">
        <v>8070</v>
      </c>
      <c r="E34" s="13">
        <v>0</v>
      </c>
      <c r="F34" s="13">
        <v>0</v>
      </c>
      <c r="G34" s="13">
        <v>2035</v>
      </c>
      <c r="H34" s="13">
        <v>9435</v>
      </c>
      <c r="I34" s="13">
        <v>0</v>
      </c>
      <c r="J34" s="13">
        <v>0</v>
      </c>
    </row>
    <row r="35" spans="2:10" ht="21.75" customHeight="1" thickBot="1">
      <c r="B35" s="124" t="s">
        <v>3</v>
      </c>
      <c r="C35" s="18">
        <f aca="true" t="shared" si="1" ref="C35:J35">SUM(C24:C34)</f>
        <v>1523</v>
      </c>
      <c r="D35" s="18">
        <f t="shared" si="1"/>
        <v>25215</v>
      </c>
      <c r="E35" s="18">
        <f t="shared" si="1"/>
        <v>4995</v>
      </c>
      <c r="F35" s="18">
        <f t="shared" si="1"/>
        <v>79119</v>
      </c>
      <c r="G35" s="18">
        <f t="shared" si="1"/>
        <v>14202</v>
      </c>
      <c r="H35" s="18">
        <f t="shared" si="1"/>
        <v>68351</v>
      </c>
      <c r="I35" s="18">
        <f t="shared" si="1"/>
        <v>4395</v>
      </c>
      <c r="J35" s="18">
        <f t="shared" si="1"/>
        <v>11430</v>
      </c>
    </row>
    <row r="36" ht="15" thickTop="1">
      <c r="B36"/>
    </row>
    <row r="37" ht="14.25">
      <c r="B37"/>
    </row>
    <row r="38" spans="2:10" ht="24.75" customHeight="1">
      <c r="B38" s="343" t="s">
        <v>295</v>
      </c>
      <c r="C38" s="343"/>
      <c r="D38" s="343"/>
      <c r="E38" s="343"/>
      <c r="F38" s="343"/>
      <c r="G38" s="343"/>
      <c r="H38" s="343"/>
      <c r="I38" s="343"/>
      <c r="J38" s="343"/>
    </row>
    <row r="39" spans="2:10" ht="18.75" customHeight="1">
      <c r="B39" s="300" t="s">
        <v>283</v>
      </c>
      <c r="C39" s="300"/>
      <c r="D39" s="138"/>
      <c r="E39" s="297" t="s">
        <v>63</v>
      </c>
      <c r="F39" s="297"/>
      <c r="G39" s="297"/>
      <c r="H39" s="299" t="s">
        <v>64</v>
      </c>
      <c r="I39" s="299"/>
      <c r="J39" s="299"/>
    </row>
    <row r="40" spans="2:10" ht="20.25" customHeight="1">
      <c r="B40" s="307" t="s">
        <v>260</v>
      </c>
      <c r="C40" s="340" t="s">
        <v>261</v>
      </c>
      <c r="D40" s="340"/>
      <c r="E40" s="340" t="s">
        <v>211</v>
      </c>
      <c r="F40" s="340"/>
      <c r="G40" s="340" t="s">
        <v>208</v>
      </c>
      <c r="H40" s="340"/>
      <c r="I40" s="340" t="s">
        <v>207</v>
      </c>
      <c r="J40" s="340"/>
    </row>
    <row r="41" spans="2:10" ht="16.5" thickBot="1">
      <c r="B41" s="308"/>
      <c r="C41" s="193" t="s">
        <v>26</v>
      </c>
      <c r="D41" s="193" t="s">
        <v>33</v>
      </c>
      <c r="E41" s="193" t="s">
        <v>26</v>
      </c>
      <c r="F41" s="193" t="s">
        <v>33</v>
      </c>
      <c r="G41" s="193" t="s">
        <v>23</v>
      </c>
      <c r="H41" s="193" t="s">
        <v>33</v>
      </c>
      <c r="I41" s="193" t="s">
        <v>23</v>
      </c>
      <c r="J41" s="193" t="s">
        <v>33</v>
      </c>
    </row>
    <row r="42" spans="2:11" ht="21.75" customHeight="1" thickTop="1">
      <c r="B42" s="132" t="s">
        <v>34</v>
      </c>
      <c r="C42" s="13">
        <v>0</v>
      </c>
      <c r="D42" s="13">
        <v>0</v>
      </c>
      <c r="E42" s="13">
        <v>0</v>
      </c>
      <c r="F42" s="13">
        <v>0</v>
      </c>
      <c r="G42" s="13">
        <v>50</v>
      </c>
      <c r="H42" s="13">
        <v>850</v>
      </c>
      <c r="I42" s="13">
        <v>211</v>
      </c>
      <c r="J42" s="13">
        <v>602</v>
      </c>
      <c r="K42" s="32"/>
    </row>
    <row r="43" spans="2:11" ht="21.75" customHeight="1">
      <c r="B43" s="139" t="s">
        <v>35</v>
      </c>
      <c r="C43" s="12">
        <v>170</v>
      </c>
      <c r="D43" s="12">
        <v>17000</v>
      </c>
      <c r="E43" s="12">
        <v>0</v>
      </c>
      <c r="F43" s="12">
        <v>0</v>
      </c>
      <c r="G43" s="12">
        <v>3125</v>
      </c>
      <c r="H43" s="12">
        <v>24350</v>
      </c>
      <c r="I43" s="12">
        <v>7645</v>
      </c>
      <c r="J43" s="12">
        <v>15985</v>
      </c>
      <c r="K43" s="32"/>
    </row>
    <row r="44" spans="2:11" ht="21.75" customHeight="1">
      <c r="B44" s="132" t="s">
        <v>36</v>
      </c>
      <c r="C44" s="13">
        <v>1375</v>
      </c>
      <c r="D44" s="13">
        <v>31125</v>
      </c>
      <c r="E44" s="13">
        <v>60</v>
      </c>
      <c r="F44" s="13">
        <v>600</v>
      </c>
      <c r="G44" s="13">
        <v>8357</v>
      </c>
      <c r="H44" s="13">
        <v>89460</v>
      </c>
      <c r="I44" s="13">
        <v>6643</v>
      </c>
      <c r="J44" s="13">
        <v>13586</v>
      </c>
      <c r="K44" s="32"/>
    </row>
    <row r="45" spans="2:11" ht="21.75" customHeight="1">
      <c r="B45" s="139" t="s">
        <v>37</v>
      </c>
      <c r="C45" s="12">
        <v>610</v>
      </c>
      <c r="D45" s="12">
        <v>49500</v>
      </c>
      <c r="E45" s="12">
        <v>0</v>
      </c>
      <c r="F45" s="12">
        <v>0</v>
      </c>
      <c r="G45" s="12">
        <v>5559</v>
      </c>
      <c r="H45" s="12">
        <v>226420</v>
      </c>
      <c r="I45" s="12">
        <v>7752</v>
      </c>
      <c r="J45" s="12">
        <v>28985</v>
      </c>
      <c r="K45" s="32"/>
    </row>
    <row r="46" spans="2:11" ht="21.75" customHeight="1">
      <c r="B46" s="132" t="s">
        <v>38</v>
      </c>
      <c r="C46" s="13">
        <v>373</v>
      </c>
      <c r="D46" s="13">
        <v>16410</v>
      </c>
      <c r="E46" s="13">
        <v>62</v>
      </c>
      <c r="F46" s="13">
        <v>3100</v>
      </c>
      <c r="G46" s="13">
        <v>6053</v>
      </c>
      <c r="H46" s="13">
        <v>90875</v>
      </c>
      <c r="I46" s="13">
        <v>400</v>
      </c>
      <c r="J46" s="13">
        <v>400</v>
      </c>
      <c r="K46" s="32"/>
    </row>
    <row r="47" spans="2:11" ht="21.75" customHeight="1">
      <c r="B47" s="139" t="s">
        <v>39</v>
      </c>
      <c r="C47" s="12">
        <v>0</v>
      </c>
      <c r="D47" s="12">
        <v>0</v>
      </c>
      <c r="E47" s="12">
        <v>0</v>
      </c>
      <c r="F47" s="12">
        <v>0</v>
      </c>
      <c r="G47" s="12">
        <v>1391</v>
      </c>
      <c r="H47" s="12">
        <v>16415</v>
      </c>
      <c r="I47" s="12">
        <v>9510</v>
      </c>
      <c r="J47" s="12">
        <v>44950</v>
      </c>
      <c r="K47" s="32"/>
    </row>
    <row r="48" spans="2:11" ht="21.75" customHeight="1">
      <c r="B48" s="132" t="s">
        <v>97</v>
      </c>
      <c r="C48" s="13">
        <v>0</v>
      </c>
      <c r="D48" s="13">
        <v>0</v>
      </c>
      <c r="E48" s="13">
        <v>0</v>
      </c>
      <c r="F48" s="13">
        <v>0</v>
      </c>
      <c r="G48" s="13">
        <v>160</v>
      </c>
      <c r="H48" s="13">
        <v>3200</v>
      </c>
      <c r="I48" s="13">
        <v>0</v>
      </c>
      <c r="J48" s="13">
        <v>0</v>
      </c>
      <c r="K48" s="32"/>
    </row>
    <row r="49" spans="2:11" ht="21.75" customHeight="1">
      <c r="B49" s="139" t="s">
        <v>96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32"/>
    </row>
    <row r="50" spans="2:11" ht="21.75" customHeight="1">
      <c r="B50" s="132" t="s">
        <v>40</v>
      </c>
      <c r="C50" s="13">
        <v>0</v>
      </c>
      <c r="D50" s="13">
        <v>0</v>
      </c>
      <c r="E50" s="13">
        <v>0</v>
      </c>
      <c r="F50" s="13">
        <v>0</v>
      </c>
      <c r="G50" s="13">
        <v>3250</v>
      </c>
      <c r="H50" s="13">
        <v>81250</v>
      </c>
      <c r="I50" s="13">
        <v>1100</v>
      </c>
      <c r="J50" s="13">
        <v>2200</v>
      </c>
      <c r="K50" s="32"/>
    </row>
    <row r="51" spans="2:11" ht="21.75" customHeight="1" thickBot="1">
      <c r="B51" s="139" t="s">
        <v>41</v>
      </c>
      <c r="C51" s="12">
        <v>0</v>
      </c>
      <c r="D51" s="12">
        <v>0</v>
      </c>
      <c r="E51" s="12">
        <v>0</v>
      </c>
      <c r="F51" s="12">
        <v>0</v>
      </c>
      <c r="G51" s="12">
        <v>400</v>
      </c>
      <c r="H51" s="12">
        <v>3600</v>
      </c>
      <c r="I51" s="12">
        <v>0</v>
      </c>
      <c r="J51" s="12">
        <v>0</v>
      </c>
      <c r="K51" s="32"/>
    </row>
    <row r="52" spans="2:10" ht="21.75" customHeight="1" thickBot="1">
      <c r="B52" s="124" t="s">
        <v>3</v>
      </c>
      <c r="C52" s="18">
        <f>SUM(C42:C51)</f>
        <v>2528</v>
      </c>
      <c r="D52" s="18">
        <f aca="true" t="shared" si="2" ref="D52:J52">SUM(D42:D51)</f>
        <v>114035</v>
      </c>
      <c r="E52" s="18">
        <f t="shared" si="2"/>
        <v>122</v>
      </c>
      <c r="F52" s="18">
        <f t="shared" si="2"/>
        <v>3700</v>
      </c>
      <c r="G52" s="18">
        <f t="shared" si="2"/>
        <v>28345</v>
      </c>
      <c r="H52" s="18">
        <f t="shared" si="2"/>
        <v>536420</v>
      </c>
      <c r="I52" s="18">
        <f t="shared" si="2"/>
        <v>33261</v>
      </c>
      <c r="J52" s="18">
        <f t="shared" si="2"/>
        <v>106708</v>
      </c>
    </row>
    <row r="53" spans="2:3" ht="15" thickTop="1">
      <c r="B53"/>
      <c r="C53" s="10"/>
    </row>
    <row r="54" ht="15" customHeight="1">
      <c r="B54"/>
    </row>
    <row r="55" spans="2:10" ht="23.25" customHeight="1">
      <c r="B55" s="298" t="s">
        <v>295</v>
      </c>
      <c r="C55" s="298"/>
      <c r="D55" s="298"/>
      <c r="E55" s="298"/>
      <c r="F55" s="298"/>
      <c r="G55" s="298"/>
      <c r="H55" s="298"/>
      <c r="I55" s="298"/>
      <c r="J55" s="298"/>
    </row>
    <row r="56" spans="2:10" ht="21" customHeight="1">
      <c r="B56" s="300" t="s">
        <v>284</v>
      </c>
      <c r="C56" s="300"/>
      <c r="D56" s="138"/>
      <c r="E56" s="297" t="s">
        <v>63</v>
      </c>
      <c r="F56" s="297"/>
      <c r="G56" s="297"/>
      <c r="H56" s="299" t="s">
        <v>64</v>
      </c>
      <c r="I56" s="299"/>
      <c r="J56" s="299"/>
    </row>
    <row r="57" spans="2:10" ht="15.75">
      <c r="B57" s="320" t="s">
        <v>260</v>
      </c>
      <c r="C57" s="307" t="s">
        <v>316</v>
      </c>
      <c r="D57" s="307"/>
      <c r="E57" s="307" t="s">
        <v>217</v>
      </c>
      <c r="F57" s="307"/>
      <c r="G57" s="307" t="s">
        <v>218</v>
      </c>
      <c r="H57" s="307"/>
      <c r="I57" s="307" t="s">
        <v>219</v>
      </c>
      <c r="J57" s="307"/>
    </row>
    <row r="58" spans="2:10" ht="16.5" thickBot="1">
      <c r="B58" s="321"/>
      <c r="C58" s="193" t="s">
        <v>21</v>
      </c>
      <c r="D58" s="193" t="s">
        <v>33</v>
      </c>
      <c r="E58" s="193" t="s">
        <v>21</v>
      </c>
      <c r="F58" s="193" t="s">
        <v>33</v>
      </c>
      <c r="G58" s="193" t="s">
        <v>65</v>
      </c>
      <c r="H58" s="193" t="s">
        <v>33</v>
      </c>
      <c r="I58" s="193" t="s">
        <v>62</v>
      </c>
      <c r="J58" s="193" t="s">
        <v>33</v>
      </c>
    </row>
    <row r="59" spans="2:10" ht="21.75" customHeight="1" thickTop="1">
      <c r="B59" s="132" t="s">
        <v>34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30</v>
      </c>
      <c r="J59" s="13">
        <v>90</v>
      </c>
    </row>
    <row r="60" spans="2:10" ht="21.75" customHeight="1">
      <c r="B60" s="139" t="s">
        <v>35</v>
      </c>
      <c r="C60" s="12">
        <v>124</v>
      </c>
      <c r="D60" s="12">
        <v>29650</v>
      </c>
      <c r="E60" s="12">
        <v>3</v>
      </c>
      <c r="F60" s="12">
        <v>1563</v>
      </c>
      <c r="G60" s="12">
        <v>0</v>
      </c>
      <c r="H60" s="12">
        <v>0</v>
      </c>
      <c r="I60" s="12">
        <v>2960</v>
      </c>
      <c r="J60" s="12">
        <v>6355</v>
      </c>
    </row>
    <row r="61" spans="2:10" ht="21.75" customHeight="1">
      <c r="B61" s="132" t="s">
        <v>36</v>
      </c>
      <c r="C61" s="13">
        <v>162</v>
      </c>
      <c r="D61" s="13">
        <v>93140</v>
      </c>
      <c r="E61" s="13">
        <v>2829</v>
      </c>
      <c r="F61" s="13">
        <v>1203775</v>
      </c>
      <c r="G61" s="13">
        <v>3</v>
      </c>
      <c r="H61" s="13">
        <v>192000</v>
      </c>
      <c r="I61" s="13">
        <v>6790</v>
      </c>
      <c r="J61" s="13">
        <v>15905</v>
      </c>
    </row>
    <row r="62" spans="2:10" ht="21.75" customHeight="1">
      <c r="B62" s="139" t="s">
        <v>37</v>
      </c>
      <c r="C62" s="12">
        <v>52</v>
      </c>
      <c r="D62" s="12">
        <v>23825</v>
      </c>
      <c r="E62" s="12">
        <v>69</v>
      </c>
      <c r="F62" s="12">
        <v>32600</v>
      </c>
      <c r="G62" s="12">
        <v>0</v>
      </c>
      <c r="H62" s="12">
        <v>0</v>
      </c>
      <c r="I62" s="12">
        <v>19250</v>
      </c>
      <c r="J62" s="12">
        <v>27028</v>
      </c>
    </row>
    <row r="63" spans="2:10" ht="21.75" customHeight="1">
      <c r="B63" s="132" t="s">
        <v>38</v>
      </c>
      <c r="C63" s="13">
        <v>0</v>
      </c>
      <c r="D63" s="13">
        <v>0</v>
      </c>
      <c r="E63" s="13">
        <v>10</v>
      </c>
      <c r="F63" s="13">
        <v>3000</v>
      </c>
      <c r="G63" s="13">
        <v>7</v>
      </c>
      <c r="H63" s="13">
        <v>175000</v>
      </c>
      <c r="I63" s="13">
        <v>200</v>
      </c>
      <c r="J63" s="13">
        <v>200</v>
      </c>
    </row>
    <row r="64" spans="2:10" ht="21.75" customHeight="1">
      <c r="B64" s="139" t="s">
        <v>39</v>
      </c>
      <c r="C64" s="12">
        <v>50</v>
      </c>
      <c r="D64" s="12">
        <v>23700</v>
      </c>
      <c r="E64" s="12">
        <v>3</v>
      </c>
      <c r="F64" s="12">
        <v>2650</v>
      </c>
      <c r="G64" s="12">
        <v>1</v>
      </c>
      <c r="H64" s="12">
        <v>55000</v>
      </c>
      <c r="I64" s="12">
        <v>550</v>
      </c>
      <c r="J64" s="12">
        <v>1750</v>
      </c>
    </row>
    <row r="65" spans="2:10" ht="21.75" customHeight="1">
      <c r="B65" s="132" t="s">
        <v>97</v>
      </c>
      <c r="C65" s="13">
        <v>32</v>
      </c>
      <c r="D65" s="13">
        <v>15100</v>
      </c>
      <c r="E65" s="13">
        <v>8</v>
      </c>
      <c r="F65" s="13">
        <v>4800</v>
      </c>
      <c r="G65" s="13">
        <v>0</v>
      </c>
      <c r="H65" s="13">
        <v>0</v>
      </c>
      <c r="I65" s="13">
        <v>50</v>
      </c>
      <c r="J65" s="13">
        <v>75</v>
      </c>
    </row>
    <row r="66" spans="2:10" ht="21.75" customHeight="1">
      <c r="B66" s="139" t="s">
        <v>96</v>
      </c>
      <c r="C66" s="12">
        <v>0</v>
      </c>
      <c r="D66" s="12">
        <v>0</v>
      </c>
      <c r="E66" s="12">
        <v>47</v>
      </c>
      <c r="F66" s="12">
        <v>37175</v>
      </c>
      <c r="G66" s="12">
        <v>0</v>
      </c>
      <c r="H66" s="12">
        <v>0</v>
      </c>
      <c r="I66" s="12">
        <v>0</v>
      </c>
      <c r="J66" s="12">
        <v>0</v>
      </c>
    </row>
    <row r="67" spans="2:10" ht="21.75" customHeight="1">
      <c r="B67" s="132" t="s">
        <v>40</v>
      </c>
      <c r="C67" s="13">
        <v>0</v>
      </c>
      <c r="D67" s="13">
        <v>0</v>
      </c>
      <c r="E67" s="13">
        <v>10</v>
      </c>
      <c r="F67" s="13">
        <v>6000</v>
      </c>
      <c r="G67" s="13">
        <v>0</v>
      </c>
      <c r="H67" s="13">
        <v>0</v>
      </c>
      <c r="I67" s="13">
        <v>0</v>
      </c>
      <c r="J67" s="13">
        <v>0</v>
      </c>
    </row>
    <row r="68" spans="2:10" ht="21.75" customHeight="1">
      <c r="B68" s="139" t="s">
        <v>41</v>
      </c>
      <c r="C68" s="12">
        <v>60</v>
      </c>
      <c r="D68" s="12">
        <v>21000</v>
      </c>
      <c r="E68" s="12">
        <v>1743</v>
      </c>
      <c r="F68" s="12">
        <v>718150</v>
      </c>
      <c r="G68" s="12">
        <v>0</v>
      </c>
      <c r="H68" s="12">
        <v>0</v>
      </c>
      <c r="I68" s="12">
        <v>655</v>
      </c>
      <c r="J68" s="12">
        <v>1210</v>
      </c>
    </row>
    <row r="69" spans="2:10" ht="21.75" customHeight="1" thickBot="1">
      <c r="B69" s="132" t="s">
        <v>42</v>
      </c>
      <c r="C69" s="13">
        <v>59</v>
      </c>
      <c r="D69" s="13">
        <v>58845</v>
      </c>
      <c r="E69" s="13">
        <v>96400</v>
      </c>
      <c r="F69" s="13">
        <v>24100000</v>
      </c>
      <c r="G69" s="13">
        <v>0</v>
      </c>
      <c r="H69" s="13">
        <v>0</v>
      </c>
      <c r="I69" s="13">
        <v>6798</v>
      </c>
      <c r="J69" s="13">
        <v>7670</v>
      </c>
    </row>
    <row r="70" spans="2:10" ht="21.75" customHeight="1" thickBot="1">
      <c r="B70" s="134" t="s">
        <v>3</v>
      </c>
      <c r="C70" s="18">
        <f aca="true" t="shared" si="3" ref="C70:J70">SUM(C59:C69)</f>
        <v>539</v>
      </c>
      <c r="D70" s="18">
        <f t="shared" si="3"/>
        <v>265260</v>
      </c>
      <c r="E70" s="18">
        <f t="shared" si="3"/>
        <v>101122</v>
      </c>
      <c r="F70" s="18">
        <f t="shared" si="3"/>
        <v>26109713</v>
      </c>
      <c r="G70" s="18">
        <f t="shared" si="3"/>
        <v>11</v>
      </c>
      <c r="H70" s="18">
        <f t="shared" si="3"/>
        <v>422000</v>
      </c>
      <c r="I70" s="18">
        <f t="shared" si="3"/>
        <v>37283</v>
      </c>
      <c r="J70" s="18">
        <f t="shared" si="3"/>
        <v>60283</v>
      </c>
    </row>
    <row r="71" ht="15" thickTop="1">
      <c r="B71"/>
    </row>
    <row r="72" ht="12" customHeight="1">
      <c r="B72"/>
    </row>
    <row r="73" spans="2:10" ht="20.25" customHeight="1">
      <c r="B73" s="298" t="s">
        <v>295</v>
      </c>
      <c r="C73" s="298"/>
      <c r="D73" s="298"/>
      <c r="E73" s="298"/>
      <c r="F73" s="298"/>
      <c r="G73" s="298"/>
      <c r="H73" s="298"/>
      <c r="I73" s="298"/>
      <c r="J73" s="298"/>
    </row>
    <row r="74" spans="2:10" ht="18" customHeight="1">
      <c r="B74" s="300" t="s">
        <v>160</v>
      </c>
      <c r="C74" s="300"/>
      <c r="D74" s="138"/>
      <c r="E74" s="297" t="s">
        <v>63</v>
      </c>
      <c r="F74" s="297"/>
      <c r="G74" s="297"/>
      <c r="H74" s="299" t="s">
        <v>64</v>
      </c>
      <c r="I74" s="299"/>
      <c r="J74" s="299"/>
    </row>
    <row r="75" spans="2:10" ht="15.75" customHeight="1">
      <c r="B75" s="320" t="s">
        <v>260</v>
      </c>
      <c r="C75" s="307" t="s">
        <v>220</v>
      </c>
      <c r="D75" s="307"/>
      <c r="E75" s="320" t="s">
        <v>221</v>
      </c>
      <c r="F75" s="320"/>
      <c r="G75" s="307" t="s">
        <v>222</v>
      </c>
      <c r="H75" s="307"/>
      <c r="I75" s="307" t="s">
        <v>229</v>
      </c>
      <c r="J75" s="307"/>
    </row>
    <row r="76" spans="2:10" ht="16.5" thickBot="1">
      <c r="B76" s="341"/>
      <c r="C76" s="193" t="s">
        <v>4</v>
      </c>
      <c r="D76" s="193" t="s">
        <v>33</v>
      </c>
      <c r="E76" s="193" t="s">
        <v>4</v>
      </c>
      <c r="F76" s="193" t="s">
        <v>33</v>
      </c>
      <c r="G76" s="193" t="s">
        <v>4</v>
      </c>
      <c r="H76" s="193" t="s">
        <v>33</v>
      </c>
      <c r="I76" s="193" t="s">
        <v>26</v>
      </c>
      <c r="J76" s="193" t="s">
        <v>33</v>
      </c>
    </row>
    <row r="77" spans="2:10" ht="21.75" customHeight="1" thickTop="1">
      <c r="B77" s="132" t="s">
        <v>34</v>
      </c>
      <c r="C77" s="13">
        <v>0</v>
      </c>
      <c r="D77" s="13">
        <v>0</v>
      </c>
      <c r="E77" s="13">
        <v>5</v>
      </c>
      <c r="F77" s="13">
        <v>4200</v>
      </c>
      <c r="G77" s="13">
        <v>0</v>
      </c>
      <c r="H77" s="13">
        <v>0</v>
      </c>
      <c r="I77" s="13">
        <v>1095</v>
      </c>
      <c r="J77" s="13">
        <v>3345</v>
      </c>
    </row>
    <row r="78" spans="2:10" ht="21.75" customHeight="1">
      <c r="B78" s="139" t="s">
        <v>35</v>
      </c>
      <c r="C78" s="12">
        <v>0</v>
      </c>
      <c r="D78" s="12">
        <v>0</v>
      </c>
      <c r="E78" s="12">
        <v>160</v>
      </c>
      <c r="F78" s="12">
        <v>164150</v>
      </c>
      <c r="G78" s="12">
        <v>5</v>
      </c>
      <c r="H78" s="12">
        <v>2740</v>
      </c>
      <c r="I78" s="12">
        <v>3400</v>
      </c>
      <c r="J78" s="12">
        <v>5870</v>
      </c>
    </row>
    <row r="79" spans="2:10" ht="21.75" customHeight="1">
      <c r="B79" s="132" t="s">
        <v>36</v>
      </c>
      <c r="C79" s="13">
        <v>8</v>
      </c>
      <c r="D79" s="13">
        <v>400000</v>
      </c>
      <c r="E79" s="13">
        <v>437</v>
      </c>
      <c r="F79" s="13">
        <v>473580</v>
      </c>
      <c r="G79" s="13">
        <v>12</v>
      </c>
      <c r="H79" s="13">
        <v>7200</v>
      </c>
      <c r="I79" s="13">
        <v>10720</v>
      </c>
      <c r="J79" s="13">
        <v>14050</v>
      </c>
    </row>
    <row r="80" spans="2:10" ht="21.75" customHeight="1">
      <c r="B80" s="139" t="s">
        <v>37</v>
      </c>
      <c r="C80" s="12">
        <v>1</v>
      </c>
      <c r="D80" s="12">
        <v>60000</v>
      </c>
      <c r="E80" s="12">
        <v>298</v>
      </c>
      <c r="F80" s="12">
        <v>510900</v>
      </c>
      <c r="G80" s="12">
        <v>40</v>
      </c>
      <c r="H80" s="12">
        <v>20000</v>
      </c>
      <c r="I80" s="12">
        <v>28266</v>
      </c>
      <c r="J80" s="12">
        <v>56932</v>
      </c>
    </row>
    <row r="81" spans="2:10" ht="21.75" customHeight="1">
      <c r="B81" s="132" t="s">
        <v>38</v>
      </c>
      <c r="C81" s="13">
        <v>0</v>
      </c>
      <c r="D81" s="13">
        <v>0</v>
      </c>
      <c r="E81" s="13">
        <v>66</v>
      </c>
      <c r="F81" s="13">
        <v>74100</v>
      </c>
      <c r="G81" s="13">
        <v>0</v>
      </c>
      <c r="H81" s="13">
        <v>0</v>
      </c>
      <c r="I81" s="13">
        <v>1996</v>
      </c>
      <c r="J81" s="13">
        <v>3992</v>
      </c>
    </row>
    <row r="82" spans="2:10" ht="21.75" customHeight="1">
      <c r="B82" s="139" t="s">
        <v>39</v>
      </c>
      <c r="C82" s="12">
        <v>0</v>
      </c>
      <c r="D82" s="12">
        <v>0</v>
      </c>
      <c r="E82" s="12">
        <v>65</v>
      </c>
      <c r="F82" s="12">
        <v>51450</v>
      </c>
      <c r="G82" s="12">
        <v>12</v>
      </c>
      <c r="H82" s="12">
        <v>8400</v>
      </c>
      <c r="I82" s="12">
        <v>57295</v>
      </c>
      <c r="J82" s="12">
        <v>90870</v>
      </c>
    </row>
    <row r="83" spans="2:10" ht="21.75" customHeight="1">
      <c r="B83" s="132" t="s">
        <v>97</v>
      </c>
      <c r="C83" s="13">
        <v>0</v>
      </c>
      <c r="D83" s="13">
        <v>0</v>
      </c>
      <c r="E83" s="13">
        <v>11</v>
      </c>
      <c r="F83" s="13">
        <v>9450</v>
      </c>
      <c r="G83" s="13">
        <v>0</v>
      </c>
      <c r="H83" s="13">
        <v>0</v>
      </c>
      <c r="I83" s="13">
        <v>510</v>
      </c>
      <c r="J83" s="13">
        <v>515</v>
      </c>
    </row>
    <row r="84" spans="2:10" ht="21.75" customHeight="1">
      <c r="B84" s="139" t="s">
        <v>96</v>
      </c>
      <c r="C84" s="12">
        <v>0</v>
      </c>
      <c r="D84" s="12">
        <v>0</v>
      </c>
      <c r="E84" s="12">
        <v>8</v>
      </c>
      <c r="F84" s="12">
        <v>4800</v>
      </c>
      <c r="G84" s="12">
        <v>0</v>
      </c>
      <c r="H84" s="12">
        <v>0</v>
      </c>
      <c r="I84" s="12">
        <v>42</v>
      </c>
      <c r="J84" s="12">
        <v>148</v>
      </c>
    </row>
    <row r="85" spans="2:10" ht="21.75" customHeight="1">
      <c r="B85" s="132" t="s">
        <v>40</v>
      </c>
      <c r="C85" s="13">
        <v>0</v>
      </c>
      <c r="D85" s="13">
        <v>0</v>
      </c>
      <c r="E85" s="13">
        <v>10</v>
      </c>
      <c r="F85" s="13">
        <v>6000</v>
      </c>
      <c r="G85" s="13">
        <v>0</v>
      </c>
      <c r="H85" s="13">
        <v>0</v>
      </c>
      <c r="I85" s="13">
        <v>220</v>
      </c>
      <c r="J85" s="13">
        <v>660</v>
      </c>
    </row>
    <row r="86" spans="2:10" ht="21.75" customHeight="1">
      <c r="B86" s="139" t="s">
        <v>41</v>
      </c>
      <c r="C86" s="12">
        <v>0</v>
      </c>
      <c r="D86" s="12">
        <v>0</v>
      </c>
      <c r="E86" s="12">
        <v>18</v>
      </c>
      <c r="F86" s="12">
        <v>27500</v>
      </c>
      <c r="G86" s="12">
        <v>0</v>
      </c>
      <c r="H86" s="12">
        <v>0</v>
      </c>
      <c r="I86" s="12">
        <v>2729</v>
      </c>
      <c r="J86" s="12">
        <v>5489</v>
      </c>
    </row>
    <row r="87" spans="2:10" ht="21.75" customHeight="1" thickBot="1">
      <c r="B87" s="132" t="s">
        <v>42</v>
      </c>
      <c r="C87" s="13">
        <v>21</v>
      </c>
      <c r="D87" s="13">
        <v>588000</v>
      </c>
      <c r="E87" s="13">
        <v>544</v>
      </c>
      <c r="F87" s="13">
        <v>434950</v>
      </c>
      <c r="G87" s="13">
        <v>6</v>
      </c>
      <c r="H87" s="13">
        <v>2100</v>
      </c>
      <c r="I87" s="13">
        <v>0</v>
      </c>
      <c r="J87" s="13">
        <v>0</v>
      </c>
    </row>
    <row r="88" spans="2:10" ht="21.75" customHeight="1" thickBot="1">
      <c r="B88" s="134" t="s">
        <v>3</v>
      </c>
      <c r="C88" s="18">
        <f aca="true" t="shared" si="4" ref="C88:J88">SUM(C77:C87)</f>
        <v>30</v>
      </c>
      <c r="D88" s="18">
        <f t="shared" si="4"/>
        <v>1048000</v>
      </c>
      <c r="E88" s="18">
        <f t="shared" si="4"/>
        <v>1622</v>
      </c>
      <c r="F88" s="18">
        <f t="shared" si="4"/>
        <v>1761080</v>
      </c>
      <c r="G88" s="18">
        <f t="shared" si="4"/>
        <v>75</v>
      </c>
      <c r="H88" s="18">
        <f t="shared" si="4"/>
        <v>40440</v>
      </c>
      <c r="I88" s="18">
        <f t="shared" si="4"/>
        <v>106273</v>
      </c>
      <c r="J88" s="18">
        <f t="shared" si="4"/>
        <v>181871</v>
      </c>
    </row>
    <row r="89" ht="15" thickTop="1">
      <c r="B89"/>
    </row>
    <row r="90" ht="14.25">
      <c r="B90"/>
    </row>
    <row r="91" spans="2:10" ht="21.75" customHeight="1">
      <c r="B91" s="298" t="s">
        <v>295</v>
      </c>
      <c r="C91" s="298"/>
      <c r="D91" s="298"/>
      <c r="E91" s="298"/>
      <c r="F91" s="298"/>
      <c r="G91" s="298"/>
      <c r="H91" s="298"/>
      <c r="I91" s="298"/>
      <c r="J91" s="298"/>
    </row>
    <row r="92" spans="2:11" ht="18.75" customHeight="1">
      <c r="B92" s="300" t="s">
        <v>282</v>
      </c>
      <c r="C92" s="300"/>
      <c r="D92" s="129"/>
      <c r="E92" s="297" t="s">
        <v>63</v>
      </c>
      <c r="F92" s="297"/>
      <c r="G92" s="297"/>
      <c r="H92" s="119"/>
      <c r="I92" s="299" t="s">
        <v>64</v>
      </c>
      <c r="J92" s="299"/>
      <c r="K92" s="14"/>
    </row>
    <row r="93" spans="2:11" ht="15.75">
      <c r="B93" s="320" t="s">
        <v>10</v>
      </c>
      <c r="C93" s="307" t="s">
        <v>223</v>
      </c>
      <c r="D93" s="307"/>
      <c r="E93" s="307" t="s">
        <v>224</v>
      </c>
      <c r="F93" s="307"/>
      <c r="G93" s="307" t="s">
        <v>225</v>
      </c>
      <c r="H93" s="307"/>
      <c r="I93" s="307" t="s">
        <v>214</v>
      </c>
      <c r="J93" s="307"/>
      <c r="K93" s="4"/>
    </row>
    <row r="94" spans="2:11" ht="16.5" thickBot="1">
      <c r="B94" s="321"/>
      <c r="C94" s="193" t="s">
        <v>23</v>
      </c>
      <c r="D94" s="193" t="s">
        <v>33</v>
      </c>
      <c r="E94" s="193" t="s">
        <v>26</v>
      </c>
      <c r="F94" s="193" t="s">
        <v>33</v>
      </c>
      <c r="G94" s="193" t="s">
        <v>23</v>
      </c>
      <c r="H94" s="193" t="s">
        <v>33</v>
      </c>
      <c r="I94" s="193" t="s">
        <v>26</v>
      </c>
      <c r="J94" s="193" t="s">
        <v>33</v>
      </c>
      <c r="K94" s="4"/>
    </row>
    <row r="95" spans="2:11" ht="21.75" customHeight="1" thickTop="1">
      <c r="B95" s="132" t="s">
        <v>34</v>
      </c>
      <c r="C95" s="13">
        <v>222656</v>
      </c>
      <c r="D95" s="13">
        <v>2226560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4"/>
    </row>
    <row r="96" spans="2:11" ht="21.75" customHeight="1">
      <c r="B96" s="139" t="s">
        <v>35</v>
      </c>
      <c r="C96" s="12">
        <v>367900</v>
      </c>
      <c r="D96" s="12">
        <v>4987100</v>
      </c>
      <c r="E96" s="12">
        <v>0</v>
      </c>
      <c r="F96" s="12">
        <v>0</v>
      </c>
      <c r="G96" s="12">
        <v>0</v>
      </c>
      <c r="H96" s="12">
        <v>0</v>
      </c>
      <c r="I96" s="12">
        <v>834</v>
      </c>
      <c r="J96" s="12">
        <v>32450</v>
      </c>
      <c r="K96" s="4"/>
    </row>
    <row r="97" spans="2:11" ht="21.75" customHeight="1">
      <c r="B97" s="132" t="s">
        <v>36</v>
      </c>
      <c r="C97" s="13">
        <v>1258644</v>
      </c>
      <c r="D97" s="13">
        <v>17890490</v>
      </c>
      <c r="E97" s="13">
        <v>1175</v>
      </c>
      <c r="F97" s="13">
        <v>25825</v>
      </c>
      <c r="G97" s="13">
        <v>219</v>
      </c>
      <c r="H97" s="13">
        <v>2345</v>
      </c>
      <c r="I97" s="13">
        <v>0</v>
      </c>
      <c r="J97" s="13">
        <v>0</v>
      </c>
      <c r="K97" s="4"/>
    </row>
    <row r="98" spans="2:11" ht="21.75" customHeight="1">
      <c r="B98" s="139" t="s">
        <v>37</v>
      </c>
      <c r="C98" s="12">
        <v>994044</v>
      </c>
      <c r="D98" s="12">
        <v>11367050</v>
      </c>
      <c r="E98" s="12">
        <v>0</v>
      </c>
      <c r="F98" s="12">
        <v>0</v>
      </c>
      <c r="G98" s="12">
        <v>0</v>
      </c>
      <c r="H98" s="12">
        <v>0</v>
      </c>
      <c r="I98" s="12">
        <v>2091</v>
      </c>
      <c r="J98" s="12">
        <v>351810</v>
      </c>
      <c r="K98" s="4"/>
    </row>
    <row r="99" spans="2:11" ht="21.75" customHeight="1">
      <c r="B99" s="132" t="s">
        <v>38</v>
      </c>
      <c r="C99" s="13">
        <v>324750</v>
      </c>
      <c r="D99" s="13">
        <v>3650400</v>
      </c>
      <c r="E99" s="13">
        <v>200</v>
      </c>
      <c r="F99" s="13">
        <v>8000</v>
      </c>
      <c r="G99" s="13">
        <v>0</v>
      </c>
      <c r="H99" s="13">
        <v>0</v>
      </c>
      <c r="I99" s="13">
        <v>152</v>
      </c>
      <c r="J99" s="13">
        <v>6992</v>
      </c>
      <c r="K99" s="4"/>
    </row>
    <row r="100" spans="2:11" ht="21.75" customHeight="1">
      <c r="B100" s="139" t="s">
        <v>39</v>
      </c>
      <c r="C100" s="12">
        <v>100495</v>
      </c>
      <c r="D100" s="12">
        <v>1869580</v>
      </c>
      <c r="E100" s="12">
        <v>0</v>
      </c>
      <c r="F100" s="12">
        <v>0</v>
      </c>
      <c r="G100" s="12">
        <v>0</v>
      </c>
      <c r="H100" s="12">
        <v>0</v>
      </c>
      <c r="I100" s="12">
        <v>4379</v>
      </c>
      <c r="J100" s="12">
        <v>394110</v>
      </c>
      <c r="K100" s="4"/>
    </row>
    <row r="101" spans="2:11" ht="21.75" customHeight="1">
      <c r="B101" s="132" t="s">
        <v>97</v>
      </c>
      <c r="C101" s="13">
        <v>62000</v>
      </c>
      <c r="D101" s="13">
        <v>797000</v>
      </c>
      <c r="E101" s="13">
        <v>50</v>
      </c>
      <c r="F101" s="13">
        <v>2500</v>
      </c>
      <c r="G101" s="13">
        <v>0</v>
      </c>
      <c r="H101" s="13">
        <v>0</v>
      </c>
      <c r="I101" s="13">
        <v>0</v>
      </c>
      <c r="J101" s="13">
        <v>0</v>
      </c>
      <c r="K101" s="4"/>
    </row>
    <row r="102" spans="2:11" ht="21.75" customHeight="1">
      <c r="B102" s="139" t="s">
        <v>96</v>
      </c>
      <c r="C102" s="12">
        <v>240257</v>
      </c>
      <c r="D102" s="12">
        <v>2784200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4"/>
    </row>
    <row r="103" spans="2:11" ht="21.75" customHeight="1">
      <c r="B103" s="132" t="s">
        <v>40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4"/>
    </row>
    <row r="104" spans="2:11" ht="21.75" customHeight="1">
      <c r="B104" s="139" t="s">
        <v>41</v>
      </c>
      <c r="C104" s="12">
        <v>310200</v>
      </c>
      <c r="D104" s="12">
        <v>3294800</v>
      </c>
      <c r="E104" s="12">
        <v>0</v>
      </c>
      <c r="F104" s="12">
        <v>0</v>
      </c>
      <c r="G104" s="12">
        <v>0</v>
      </c>
      <c r="H104" s="12">
        <v>0</v>
      </c>
      <c r="I104" s="12">
        <v>200</v>
      </c>
      <c r="J104" s="12">
        <v>60000</v>
      </c>
      <c r="K104" s="4"/>
    </row>
    <row r="105" spans="2:11" ht="21.75" customHeight="1" thickBot="1">
      <c r="B105" s="132" t="s">
        <v>42</v>
      </c>
      <c r="C105" s="13">
        <v>1003675</v>
      </c>
      <c r="D105" s="13">
        <v>10425100</v>
      </c>
      <c r="E105" s="13">
        <v>0</v>
      </c>
      <c r="F105" s="13">
        <v>0</v>
      </c>
      <c r="G105" s="13">
        <v>350</v>
      </c>
      <c r="H105" s="13">
        <v>5250</v>
      </c>
      <c r="I105" s="13">
        <v>1820</v>
      </c>
      <c r="J105" s="13">
        <v>910000</v>
      </c>
      <c r="K105" s="4"/>
    </row>
    <row r="106" spans="2:11" ht="21.75" customHeight="1" thickBot="1">
      <c r="B106" s="134" t="s">
        <v>3</v>
      </c>
      <c r="C106" s="18">
        <f aca="true" t="shared" si="5" ref="C106:J106">SUM(C95:C105)</f>
        <v>4884621</v>
      </c>
      <c r="D106" s="18">
        <f t="shared" si="5"/>
        <v>59292280</v>
      </c>
      <c r="E106" s="18">
        <f t="shared" si="5"/>
        <v>1425</v>
      </c>
      <c r="F106" s="18">
        <f t="shared" si="5"/>
        <v>36325</v>
      </c>
      <c r="G106" s="18">
        <f t="shared" si="5"/>
        <v>569</v>
      </c>
      <c r="H106" s="18">
        <f t="shared" si="5"/>
        <v>7595</v>
      </c>
      <c r="I106" s="18">
        <f t="shared" si="5"/>
        <v>9476</v>
      </c>
      <c r="J106" s="18">
        <f t="shared" si="5"/>
        <v>1755362</v>
      </c>
      <c r="K106" s="4"/>
    </row>
    <row r="107" spans="2:11" ht="15" thickTop="1">
      <c r="B107"/>
      <c r="J107" s="4"/>
      <c r="K107" s="4"/>
    </row>
    <row r="108" ht="14.25">
      <c r="B108"/>
    </row>
    <row r="109" spans="2:14" ht="24.75" customHeight="1">
      <c r="B109" s="298" t="s">
        <v>295</v>
      </c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N109" s="88"/>
    </row>
    <row r="110" spans="2:12" ht="22.5" customHeight="1">
      <c r="B110" s="300" t="s">
        <v>281</v>
      </c>
      <c r="C110" s="300"/>
      <c r="D110" s="129"/>
      <c r="E110" s="299" t="s">
        <v>66</v>
      </c>
      <c r="F110" s="299"/>
      <c r="G110" s="299"/>
      <c r="H110" s="339" t="s">
        <v>67</v>
      </c>
      <c r="I110" s="339"/>
      <c r="J110" s="339"/>
      <c r="K110" s="339"/>
      <c r="L110" s="339"/>
    </row>
    <row r="111" spans="2:12" ht="15.75" customHeight="1">
      <c r="B111" s="307" t="s">
        <v>260</v>
      </c>
      <c r="C111" s="320" t="s">
        <v>226</v>
      </c>
      <c r="D111" s="320"/>
      <c r="E111" s="320" t="s">
        <v>227</v>
      </c>
      <c r="F111" s="320"/>
      <c r="G111" s="320" t="s">
        <v>313</v>
      </c>
      <c r="H111" s="320"/>
      <c r="I111" s="320" t="s">
        <v>314</v>
      </c>
      <c r="J111" s="320"/>
      <c r="K111" s="327" t="s">
        <v>315</v>
      </c>
      <c r="L111" s="327"/>
    </row>
    <row r="112" spans="2:12" ht="15" customHeight="1" thickBot="1">
      <c r="B112" s="308"/>
      <c r="C112" s="193" t="s">
        <v>4</v>
      </c>
      <c r="D112" s="193" t="s">
        <v>33</v>
      </c>
      <c r="E112" s="193" t="s">
        <v>26</v>
      </c>
      <c r="F112" s="193" t="s">
        <v>33</v>
      </c>
      <c r="G112" s="193" t="s">
        <v>4</v>
      </c>
      <c r="H112" s="155" t="s">
        <v>33</v>
      </c>
      <c r="I112" s="155" t="s">
        <v>203</v>
      </c>
      <c r="J112" s="190" t="s">
        <v>33</v>
      </c>
      <c r="K112" s="190" t="s">
        <v>203</v>
      </c>
      <c r="L112" s="190" t="s">
        <v>33</v>
      </c>
    </row>
    <row r="113" spans="2:12" ht="21.75" customHeight="1" thickTop="1">
      <c r="B113" s="132" t="s">
        <v>34</v>
      </c>
      <c r="C113" s="13">
        <v>4</v>
      </c>
      <c r="D113" s="13">
        <v>650</v>
      </c>
      <c r="E113" s="13">
        <v>150</v>
      </c>
      <c r="F113" s="13">
        <v>300</v>
      </c>
      <c r="G113" s="13">
        <v>0</v>
      </c>
      <c r="H113" s="13">
        <v>0</v>
      </c>
      <c r="I113" s="13">
        <v>0</v>
      </c>
      <c r="J113" s="150">
        <v>0</v>
      </c>
      <c r="K113" s="150">
        <v>0</v>
      </c>
      <c r="L113" s="150">
        <v>0</v>
      </c>
    </row>
    <row r="114" spans="2:12" ht="21.75" customHeight="1">
      <c r="B114" s="139" t="s">
        <v>35</v>
      </c>
      <c r="C114" s="12">
        <v>46</v>
      </c>
      <c r="D114" s="12">
        <v>6240</v>
      </c>
      <c r="E114" s="12">
        <v>4580</v>
      </c>
      <c r="F114" s="12">
        <v>5125</v>
      </c>
      <c r="G114" s="12">
        <v>160</v>
      </c>
      <c r="H114" s="12">
        <v>6400</v>
      </c>
      <c r="I114" s="12">
        <v>992</v>
      </c>
      <c r="J114" s="12">
        <v>79915</v>
      </c>
      <c r="K114" s="12">
        <v>139</v>
      </c>
      <c r="L114" s="12">
        <v>8900</v>
      </c>
    </row>
    <row r="115" spans="2:12" ht="21.75" customHeight="1">
      <c r="B115" s="132" t="s">
        <v>36</v>
      </c>
      <c r="C115" s="13">
        <v>135</v>
      </c>
      <c r="D115" s="13">
        <v>21385</v>
      </c>
      <c r="E115" s="13">
        <v>27075</v>
      </c>
      <c r="F115" s="13">
        <v>50435</v>
      </c>
      <c r="G115" s="13">
        <v>40</v>
      </c>
      <c r="H115" s="13">
        <v>4000</v>
      </c>
      <c r="I115" s="13">
        <v>1403</v>
      </c>
      <c r="J115" s="13">
        <v>72295</v>
      </c>
      <c r="K115" s="13">
        <v>1718</v>
      </c>
      <c r="L115" s="13">
        <v>120280</v>
      </c>
    </row>
    <row r="116" spans="2:12" ht="21.75" customHeight="1">
      <c r="B116" s="139" t="s">
        <v>37</v>
      </c>
      <c r="C116" s="12">
        <v>34</v>
      </c>
      <c r="D116" s="12">
        <v>6295</v>
      </c>
      <c r="E116" s="12">
        <v>4192</v>
      </c>
      <c r="F116" s="12">
        <v>10984</v>
      </c>
      <c r="G116" s="12">
        <v>0</v>
      </c>
      <c r="H116" s="12">
        <v>0</v>
      </c>
      <c r="I116" s="12">
        <v>601</v>
      </c>
      <c r="J116" s="12">
        <v>36855</v>
      </c>
      <c r="K116" s="12">
        <v>112</v>
      </c>
      <c r="L116" s="12">
        <v>9430</v>
      </c>
    </row>
    <row r="117" spans="2:12" ht="21.75" customHeight="1">
      <c r="B117" s="132" t="s">
        <v>38</v>
      </c>
      <c r="C117" s="13">
        <v>4</v>
      </c>
      <c r="D117" s="13">
        <v>600</v>
      </c>
      <c r="E117" s="13">
        <v>0</v>
      </c>
      <c r="F117" s="13">
        <v>0</v>
      </c>
      <c r="G117" s="13">
        <v>1600</v>
      </c>
      <c r="H117" s="13">
        <v>64000</v>
      </c>
      <c r="I117" s="13">
        <v>376</v>
      </c>
      <c r="J117" s="13">
        <v>25775</v>
      </c>
      <c r="K117" s="13">
        <v>1440</v>
      </c>
      <c r="L117" s="13">
        <v>66000</v>
      </c>
    </row>
    <row r="118" spans="2:12" ht="21.75" customHeight="1">
      <c r="B118" s="139" t="s">
        <v>39</v>
      </c>
      <c r="C118" s="12">
        <v>29</v>
      </c>
      <c r="D118" s="12">
        <v>3985</v>
      </c>
      <c r="E118" s="12">
        <v>12050</v>
      </c>
      <c r="F118" s="12">
        <v>14200</v>
      </c>
      <c r="G118" s="12">
        <v>0</v>
      </c>
      <c r="H118" s="12">
        <v>0</v>
      </c>
      <c r="I118" s="12">
        <v>4129</v>
      </c>
      <c r="J118" s="12">
        <v>453300</v>
      </c>
      <c r="K118" s="12">
        <v>3525</v>
      </c>
      <c r="L118" s="12">
        <v>353500</v>
      </c>
    </row>
    <row r="119" spans="2:12" ht="21.75" customHeight="1">
      <c r="B119" s="132" t="s">
        <v>97</v>
      </c>
      <c r="C119" s="13">
        <v>7</v>
      </c>
      <c r="D119" s="13">
        <v>1070</v>
      </c>
      <c r="E119" s="13">
        <v>1700</v>
      </c>
      <c r="F119" s="13">
        <v>1050</v>
      </c>
      <c r="G119" s="13">
        <v>0</v>
      </c>
      <c r="H119" s="13">
        <v>0</v>
      </c>
      <c r="I119" s="13">
        <v>64</v>
      </c>
      <c r="J119" s="13">
        <v>5980</v>
      </c>
      <c r="K119" s="13">
        <v>0</v>
      </c>
      <c r="L119" s="13">
        <v>0</v>
      </c>
    </row>
    <row r="120" spans="2:12" ht="21.75" customHeight="1">
      <c r="B120" s="139" t="s">
        <v>96</v>
      </c>
      <c r="C120" s="12">
        <v>6</v>
      </c>
      <c r="D120" s="12">
        <v>880</v>
      </c>
      <c r="E120" s="12">
        <v>0</v>
      </c>
      <c r="F120" s="12">
        <v>0</v>
      </c>
      <c r="G120" s="12">
        <v>0</v>
      </c>
      <c r="H120" s="12">
        <v>0</v>
      </c>
      <c r="I120" s="12">
        <v>235</v>
      </c>
      <c r="J120" s="12">
        <v>20930</v>
      </c>
      <c r="K120" s="12">
        <v>22</v>
      </c>
      <c r="L120" s="12">
        <v>2200</v>
      </c>
    </row>
    <row r="121" spans="2:12" ht="21.75" customHeight="1">
      <c r="B121" s="132" t="s">
        <v>40</v>
      </c>
      <c r="C121" s="13">
        <v>15</v>
      </c>
      <c r="D121" s="13">
        <v>2600</v>
      </c>
      <c r="E121" s="13">
        <v>70</v>
      </c>
      <c r="F121" s="13">
        <v>140</v>
      </c>
      <c r="G121" s="13">
        <v>0</v>
      </c>
      <c r="H121" s="13">
        <v>0</v>
      </c>
      <c r="I121" s="13">
        <v>1076</v>
      </c>
      <c r="J121" s="13">
        <v>81325</v>
      </c>
      <c r="K121" s="13">
        <v>0</v>
      </c>
      <c r="L121" s="13">
        <v>0</v>
      </c>
    </row>
    <row r="122" spans="2:12" ht="21.75" customHeight="1">
      <c r="B122" s="139" t="s">
        <v>41</v>
      </c>
      <c r="C122" s="12">
        <v>4</v>
      </c>
      <c r="D122" s="12">
        <v>800</v>
      </c>
      <c r="E122" s="12">
        <v>830</v>
      </c>
      <c r="F122" s="12">
        <v>1660</v>
      </c>
      <c r="G122" s="12">
        <v>0</v>
      </c>
      <c r="H122" s="12">
        <v>0</v>
      </c>
      <c r="I122" s="12">
        <v>0</v>
      </c>
      <c r="J122" s="12">
        <v>0</v>
      </c>
      <c r="K122" s="12">
        <v>18</v>
      </c>
      <c r="L122" s="12">
        <v>2250</v>
      </c>
    </row>
    <row r="123" spans="2:12" ht="21.75" customHeight="1" thickBot="1">
      <c r="B123" s="132" t="s">
        <v>42</v>
      </c>
      <c r="C123" s="13">
        <v>85</v>
      </c>
      <c r="D123" s="13">
        <v>10780</v>
      </c>
      <c r="E123" s="13">
        <v>7762</v>
      </c>
      <c r="F123" s="13">
        <v>5435</v>
      </c>
      <c r="G123" s="13">
        <v>0</v>
      </c>
      <c r="H123" s="13">
        <v>0</v>
      </c>
      <c r="I123" s="13">
        <v>1034</v>
      </c>
      <c r="J123" s="198">
        <v>90825</v>
      </c>
      <c r="K123" s="198">
        <v>260</v>
      </c>
      <c r="L123" s="198">
        <v>21000</v>
      </c>
    </row>
    <row r="124" spans="2:12" ht="21.75" customHeight="1" thickBot="1">
      <c r="B124" s="134" t="s">
        <v>3</v>
      </c>
      <c r="C124" s="18">
        <f aca="true" t="shared" si="6" ref="C124:J124">SUM(C113:C123)</f>
        <v>369</v>
      </c>
      <c r="D124" s="18">
        <f t="shared" si="6"/>
        <v>55285</v>
      </c>
      <c r="E124" s="18">
        <f t="shared" si="6"/>
        <v>58409</v>
      </c>
      <c r="F124" s="18">
        <f t="shared" si="6"/>
        <v>89329</v>
      </c>
      <c r="G124" s="18">
        <f t="shared" si="6"/>
        <v>1800</v>
      </c>
      <c r="H124" s="18">
        <f t="shared" si="6"/>
        <v>74400</v>
      </c>
      <c r="I124" s="18">
        <f t="shared" si="6"/>
        <v>9910</v>
      </c>
      <c r="J124" s="18">
        <f t="shared" si="6"/>
        <v>867200</v>
      </c>
      <c r="K124" s="18">
        <f>SUM(K113:K123)</f>
        <v>7234</v>
      </c>
      <c r="L124" s="18">
        <f>SUM(L113:L123)</f>
        <v>583560</v>
      </c>
    </row>
    <row r="125" ht="15" thickTop="1"/>
    <row r="127" spans="2:12" ht="20.25" customHeight="1">
      <c r="B127" s="298" t="s">
        <v>295</v>
      </c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</row>
    <row r="128" spans="2:12" ht="15.75" customHeight="1">
      <c r="B128" s="300" t="s">
        <v>284</v>
      </c>
      <c r="C128" s="300"/>
      <c r="D128" s="297" t="s">
        <v>216</v>
      </c>
      <c r="E128" s="297"/>
      <c r="F128" s="297"/>
      <c r="G128" s="297"/>
      <c r="H128" s="297"/>
      <c r="I128" s="297"/>
      <c r="J128" s="149"/>
      <c r="K128" s="325" t="s">
        <v>67</v>
      </c>
      <c r="L128" s="325"/>
    </row>
    <row r="129" spans="2:12" ht="15.75" customHeight="1">
      <c r="B129" s="307" t="s">
        <v>260</v>
      </c>
      <c r="C129" s="307" t="s">
        <v>230</v>
      </c>
      <c r="D129" s="307"/>
      <c r="E129" s="307" t="s">
        <v>231</v>
      </c>
      <c r="F129" s="307"/>
      <c r="G129" s="307" t="s">
        <v>205</v>
      </c>
      <c r="H129" s="307"/>
      <c r="I129" s="320" t="s">
        <v>317</v>
      </c>
      <c r="J129" s="320"/>
      <c r="K129" s="320" t="s">
        <v>235</v>
      </c>
      <c r="L129" s="320"/>
    </row>
    <row r="130" spans="2:12" ht="16.5" thickBot="1">
      <c r="B130" s="308"/>
      <c r="C130" s="193" t="s">
        <v>26</v>
      </c>
      <c r="D130" s="193" t="s">
        <v>33</v>
      </c>
      <c r="E130" s="193" t="s">
        <v>4</v>
      </c>
      <c r="F130" s="193" t="s">
        <v>33</v>
      </c>
      <c r="G130" s="193" t="s">
        <v>203</v>
      </c>
      <c r="H130" s="193" t="s">
        <v>204</v>
      </c>
      <c r="I130" s="193" t="s">
        <v>65</v>
      </c>
      <c r="J130" s="193" t="s">
        <v>204</v>
      </c>
      <c r="K130" s="193" t="s">
        <v>65</v>
      </c>
      <c r="L130" s="193" t="s">
        <v>204</v>
      </c>
    </row>
    <row r="131" spans="2:13" ht="21.75" customHeight="1" thickTop="1">
      <c r="B131" s="132" t="s">
        <v>34</v>
      </c>
      <c r="C131" s="13">
        <v>1</v>
      </c>
      <c r="D131" s="13">
        <v>50</v>
      </c>
      <c r="E131" s="13">
        <v>50</v>
      </c>
      <c r="F131" s="13">
        <v>500</v>
      </c>
      <c r="G131" s="13">
        <v>10</v>
      </c>
      <c r="H131" s="13">
        <v>20</v>
      </c>
      <c r="I131" s="13">
        <v>12</v>
      </c>
      <c r="J131" s="13">
        <v>1200</v>
      </c>
      <c r="K131" s="13">
        <v>0</v>
      </c>
      <c r="L131" s="13">
        <v>0</v>
      </c>
      <c r="M131" s="32"/>
    </row>
    <row r="132" spans="2:13" ht="21.75" customHeight="1">
      <c r="B132" s="139" t="s">
        <v>35</v>
      </c>
      <c r="C132" s="12">
        <v>48</v>
      </c>
      <c r="D132" s="12">
        <v>1905</v>
      </c>
      <c r="E132" s="12">
        <v>3305</v>
      </c>
      <c r="F132" s="12">
        <v>5960</v>
      </c>
      <c r="G132" s="12">
        <v>460</v>
      </c>
      <c r="H132" s="12">
        <v>460</v>
      </c>
      <c r="I132" s="12">
        <v>0</v>
      </c>
      <c r="J132" s="12">
        <v>0</v>
      </c>
      <c r="K132" s="12">
        <v>0</v>
      </c>
      <c r="L132" s="12">
        <v>0</v>
      </c>
      <c r="M132" s="32"/>
    </row>
    <row r="133" spans="2:12" ht="21.75" customHeight="1">
      <c r="B133" s="132" t="s">
        <v>36</v>
      </c>
      <c r="C133" s="13">
        <v>12</v>
      </c>
      <c r="D133" s="13">
        <v>600</v>
      </c>
      <c r="E133" s="13">
        <v>4410</v>
      </c>
      <c r="F133" s="13">
        <v>13950</v>
      </c>
      <c r="G133" s="13">
        <v>4431</v>
      </c>
      <c r="H133" s="13">
        <v>9269</v>
      </c>
      <c r="I133" s="13">
        <v>0</v>
      </c>
      <c r="J133" s="13">
        <v>0</v>
      </c>
      <c r="K133" s="13">
        <v>1</v>
      </c>
      <c r="L133" s="13">
        <v>34000</v>
      </c>
    </row>
    <row r="134" spans="2:12" ht="21.75" customHeight="1">
      <c r="B134" s="139" t="s">
        <v>37</v>
      </c>
      <c r="C134" s="12">
        <v>36</v>
      </c>
      <c r="D134" s="12">
        <v>1500</v>
      </c>
      <c r="E134" s="12">
        <v>12833</v>
      </c>
      <c r="F134" s="12">
        <v>22678</v>
      </c>
      <c r="G134" s="12">
        <v>597</v>
      </c>
      <c r="H134" s="12">
        <v>1463</v>
      </c>
      <c r="I134" s="12">
        <v>0</v>
      </c>
      <c r="J134" s="12">
        <v>0</v>
      </c>
      <c r="K134" s="12">
        <v>0</v>
      </c>
      <c r="L134" s="12">
        <v>0</v>
      </c>
    </row>
    <row r="135" spans="2:13" ht="21.75" customHeight="1">
      <c r="B135" s="132" t="s">
        <v>38</v>
      </c>
      <c r="C135" s="13">
        <v>0</v>
      </c>
      <c r="D135" s="13">
        <v>0</v>
      </c>
      <c r="E135" s="13">
        <v>250</v>
      </c>
      <c r="F135" s="13">
        <v>6250</v>
      </c>
      <c r="G135" s="13">
        <v>110</v>
      </c>
      <c r="H135" s="13">
        <v>220</v>
      </c>
      <c r="I135" s="13">
        <v>0</v>
      </c>
      <c r="J135" s="13">
        <v>0</v>
      </c>
      <c r="K135" s="13">
        <v>0</v>
      </c>
      <c r="L135" s="13">
        <v>0</v>
      </c>
      <c r="M135" s="32"/>
    </row>
    <row r="136" spans="2:13" ht="21.75" customHeight="1">
      <c r="B136" s="139" t="s">
        <v>39</v>
      </c>
      <c r="C136" s="12">
        <v>0</v>
      </c>
      <c r="D136" s="12">
        <v>0</v>
      </c>
      <c r="E136" s="12">
        <v>5890</v>
      </c>
      <c r="F136" s="12">
        <v>30450</v>
      </c>
      <c r="G136" s="12">
        <v>2070</v>
      </c>
      <c r="H136" s="12">
        <v>2150</v>
      </c>
      <c r="I136" s="12">
        <v>0</v>
      </c>
      <c r="J136" s="12">
        <v>0</v>
      </c>
      <c r="K136" s="12">
        <v>0</v>
      </c>
      <c r="L136" s="12">
        <v>0</v>
      </c>
      <c r="M136" s="32"/>
    </row>
    <row r="137" spans="2:13" ht="21.75" customHeight="1">
      <c r="B137" s="132" t="s">
        <v>97</v>
      </c>
      <c r="C137" s="13">
        <v>0</v>
      </c>
      <c r="D137" s="13">
        <v>0</v>
      </c>
      <c r="E137" s="13">
        <v>1100</v>
      </c>
      <c r="F137" s="13">
        <v>6600</v>
      </c>
      <c r="G137" s="13">
        <v>175</v>
      </c>
      <c r="H137" s="13">
        <v>325</v>
      </c>
      <c r="I137" s="13">
        <v>0</v>
      </c>
      <c r="J137" s="13">
        <v>0</v>
      </c>
      <c r="K137" s="13">
        <v>0</v>
      </c>
      <c r="L137" s="13">
        <v>0</v>
      </c>
      <c r="M137" s="32"/>
    </row>
    <row r="138" spans="2:13" ht="21.75" customHeight="1">
      <c r="B138" s="139" t="s">
        <v>96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32"/>
    </row>
    <row r="139" spans="2:12" ht="21.75" customHeight="1">
      <c r="B139" s="132" t="s">
        <v>40</v>
      </c>
      <c r="C139" s="13">
        <v>79</v>
      </c>
      <c r="D139" s="13">
        <v>10050</v>
      </c>
      <c r="E139" s="13">
        <v>1000</v>
      </c>
      <c r="F139" s="13">
        <v>2000</v>
      </c>
      <c r="G139" s="13">
        <v>150</v>
      </c>
      <c r="H139" s="13">
        <v>400</v>
      </c>
      <c r="I139" s="13">
        <v>0</v>
      </c>
      <c r="J139" s="13">
        <v>0</v>
      </c>
      <c r="K139" s="13">
        <v>0</v>
      </c>
      <c r="L139" s="13">
        <v>0</v>
      </c>
    </row>
    <row r="140" spans="2:13" ht="21.75" customHeight="1">
      <c r="B140" s="139" t="s">
        <v>41</v>
      </c>
      <c r="C140" s="12">
        <v>0</v>
      </c>
      <c r="D140" s="12">
        <v>0</v>
      </c>
      <c r="E140" s="12">
        <v>0</v>
      </c>
      <c r="F140" s="12">
        <v>0</v>
      </c>
      <c r="G140" s="12">
        <v>16</v>
      </c>
      <c r="H140" s="12">
        <v>32</v>
      </c>
      <c r="I140" s="12">
        <v>0</v>
      </c>
      <c r="J140" s="12">
        <v>0</v>
      </c>
      <c r="K140" s="12">
        <v>0</v>
      </c>
      <c r="L140" s="12">
        <v>0</v>
      </c>
      <c r="M140" s="32"/>
    </row>
    <row r="141" spans="2:13" ht="21.75" customHeight="1" thickBot="1">
      <c r="B141" s="132" t="s">
        <v>42</v>
      </c>
      <c r="C141" s="13">
        <v>0</v>
      </c>
      <c r="D141" s="13">
        <v>0</v>
      </c>
      <c r="E141" s="13">
        <v>19405</v>
      </c>
      <c r="F141" s="13">
        <v>41242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32"/>
    </row>
    <row r="142" spans="2:13" ht="21.75" customHeight="1" thickBot="1">
      <c r="B142" s="124" t="s">
        <v>3</v>
      </c>
      <c r="C142" s="18">
        <f aca="true" t="shared" si="7" ref="C142:L142">SUM(C131:C141)</f>
        <v>176</v>
      </c>
      <c r="D142" s="18">
        <f t="shared" si="7"/>
        <v>14105</v>
      </c>
      <c r="E142" s="18">
        <f t="shared" si="7"/>
        <v>48243</v>
      </c>
      <c r="F142" s="18">
        <f t="shared" si="7"/>
        <v>129630</v>
      </c>
      <c r="G142" s="18">
        <f t="shared" si="7"/>
        <v>8019</v>
      </c>
      <c r="H142" s="18">
        <f t="shared" si="7"/>
        <v>14339</v>
      </c>
      <c r="I142" s="18">
        <f t="shared" si="7"/>
        <v>12</v>
      </c>
      <c r="J142" s="18">
        <f t="shared" si="7"/>
        <v>1200</v>
      </c>
      <c r="K142" s="18">
        <f t="shared" si="7"/>
        <v>1</v>
      </c>
      <c r="L142" s="18">
        <f t="shared" si="7"/>
        <v>34000</v>
      </c>
      <c r="M142" s="32"/>
    </row>
    <row r="143" spans="9:13" ht="16.5" thickTop="1">
      <c r="I143" s="17"/>
      <c r="J143" s="17"/>
      <c r="K143" s="20"/>
      <c r="M143" s="32"/>
    </row>
    <row r="146" spans="2:11" ht="20.25" customHeight="1">
      <c r="B146" s="298" t="s">
        <v>296</v>
      </c>
      <c r="C146" s="298"/>
      <c r="D146" s="298"/>
      <c r="E146" s="298"/>
      <c r="F146" s="298"/>
      <c r="G146" s="298"/>
      <c r="H146" s="298"/>
      <c r="I146" s="298"/>
      <c r="J146" s="298"/>
      <c r="K146" s="298"/>
    </row>
    <row r="147" spans="2:11" ht="15.75" customHeight="1">
      <c r="B147" s="300" t="s">
        <v>282</v>
      </c>
      <c r="C147" s="300"/>
      <c r="D147" s="129"/>
      <c r="E147" s="297" t="s">
        <v>63</v>
      </c>
      <c r="F147" s="297"/>
      <c r="G147" s="297"/>
      <c r="H147" s="299" t="s">
        <v>64</v>
      </c>
      <c r="I147" s="299"/>
      <c r="J147" s="299"/>
      <c r="K147" s="299"/>
    </row>
    <row r="148" spans="2:11" ht="22.5" customHeight="1">
      <c r="B148" s="320" t="s">
        <v>260</v>
      </c>
      <c r="C148" s="340" t="s">
        <v>232</v>
      </c>
      <c r="D148" s="340"/>
      <c r="E148" s="340" t="s">
        <v>233</v>
      </c>
      <c r="F148" s="340"/>
      <c r="G148" s="340" t="s">
        <v>234</v>
      </c>
      <c r="H148" s="340"/>
      <c r="I148" s="160" t="s">
        <v>264</v>
      </c>
      <c r="J148" s="340" t="s">
        <v>228</v>
      </c>
      <c r="K148" s="340"/>
    </row>
    <row r="149" spans="2:11" ht="16.5" thickBot="1">
      <c r="B149" s="321"/>
      <c r="C149" s="193" t="s">
        <v>23</v>
      </c>
      <c r="D149" s="193" t="s">
        <v>33</v>
      </c>
      <c r="E149" s="193" t="s">
        <v>23</v>
      </c>
      <c r="F149" s="193" t="s">
        <v>33</v>
      </c>
      <c r="G149" s="193" t="s">
        <v>4</v>
      </c>
      <c r="H149" s="193" t="s">
        <v>33</v>
      </c>
      <c r="I149" s="193" t="s">
        <v>33</v>
      </c>
      <c r="J149" s="193" t="s">
        <v>26</v>
      </c>
      <c r="K149" s="193" t="s">
        <v>204</v>
      </c>
    </row>
    <row r="150" spans="2:11" ht="21.75" customHeight="1" thickTop="1">
      <c r="B150" s="132" t="s">
        <v>34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50">
        <v>18000</v>
      </c>
      <c r="J150" s="150">
        <v>0</v>
      </c>
      <c r="K150" s="150">
        <v>0</v>
      </c>
    </row>
    <row r="151" spans="2:11" ht="21.75" customHeight="1">
      <c r="B151" s="139" t="s">
        <v>35</v>
      </c>
      <c r="C151" s="12">
        <v>350</v>
      </c>
      <c r="D151" s="12">
        <v>8750</v>
      </c>
      <c r="E151" s="12">
        <v>160</v>
      </c>
      <c r="F151" s="12">
        <v>11200</v>
      </c>
      <c r="G151" s="12">
        <v>20</v>
      </c>
      <c r="H151" s="12">
        <v>60000</v>
      </c>
      <c r="I151" s="12">
        <v>976946</v>
      </c>
      <c r="J151" s="12">
        <v>0</v>
      </c>
      <c r="K151" s="12">
        <v>0</v>
      </c>
    </row>
    <row r="152" spans="2:11" ht="21.75" customHeight="1">
      <c r="B152" s="132" t="s">
        <v>36</v>
      </c>
      <c r="C152" s="13">
        <v>2884</v>
      </c>
      <c r="D152" s="13">
        <v>102550</v>
      </c>
      <c r="E152" s="13">
        <v>5690</v>
      </c>
      <c r="F152" s="13">
        <v>279700</v>
      </c>
      <c r="G152" s="13">
        <v>14</v>
      </c>
      <c r="H152" s="13">
        <v>115500</v>
      </c>
      <c r="I152" s="13">
        <v>8975824</v>
      </c>
      <c r="J152" s="13">
        <v>3</v>
      </c>
      <c r="K152" s="13">
        <v>14500</v>
      </c>
    </row>
    <row r="153" spans="2:11" ht="21.75" customHeight="1">
      <c r="B153" s="139" t="s">
        <v>37</v>
      </c>
      <c r="C153" s="12">
        <v>645</v>
      </c>
      <c r="D153" s="12">
        <v>32250</v>
      </c>
      <c r="E153" s="12">
        <v>0</v>
      </c>
      <c r="F153" s="12">
        <v>0</v>
      </c>
      <c r="G153" s="12">
        <v>8</v>
      </c>
      <c r="H153" s="12">
        <v>65000</v>
      </c>
      <c r="I153" s="12">
        <v>1579964</v>
      </c>
      <c r="J153" s="12">
        <v>0</v>
      </c>
      <c r="K153" s="12">
        <v>0</v>
      </c>
    </row>
    <row r="154" spans="2:11" ht="21.75" customHeight="1">
      <c r="B154" s="132" t="s">
        <v>38</v>
      </c>
      <c r="C154" s="13">
        <v>6000</v>
      </c>
      <c r="D154" s="13">
        <v>90000</v>
      </c>
      <c r="E154" s="13">
        <v>1745</v>
      </c>
      <c r="F154" s="13">
        <v>125075</v>
      </c>
      <c r="G154" s="13">
        <v>0</v>
      </c>
      <c r="H154" s="13">
        <v>0</v>
      </c>
      <c r="I154" s="13">
        <v>2870665</v>
      </c>
      <c r="J154" s="13">
        <v>3</v>
      </c>
      <c r="K154" s="13">
        <v>170000</v>
      </c>
    </row>
    <row r="155" spans="2:11" ht="21.75" customHeight="1">
      <c r="B155" s="139" t="s">
        <v>39</v>
      </c>
      <c r="C155" s="12">
        <v>6</v>
      </c>
      <c r="D155" s="12">
        <v>150</v>
      </c>
      <c r="E155" s="12">
        <v>1605</v>
      </c>
      <c r="F155" s="12">
        <v>127500</v>
      </c>
      <c r="G155" s="12">
        <v>57</v>
      </c>
      <c r="H155" s="12">
        <v>485500</v>
      </c>
      <c r="I155" s="12">
        <v>5174800</v>
      </c>
      <c r="J155" s="12">
        <v>12</v>
      </c>
      <c r="K155" s="12">
        <v>404000</v>
      </c>
    </row>
    <row r="156" spans="2:11" ht="21.75" customHeight="1">
      <c r="B156" s="132" t="s">
        <v>97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50000</v>
      </c>
      <c r="J156" s="13">
        <v>0</v>
      </c>
      <c r="K156" s="13">
        <v>0</v>
      </c>
    </row>
    <row r="157" spans="2:11" ht="21.75" customHeight="1">
      <c r="B157" s="139" t="s">
        <v>96</v>
      </c>
      <c r="C157" s="12">
        <v>968</v>
      </c>
      <c r="D157" s="12">
        <v>26136</v>
      </c>
      <c r="E157" s="12">
        <v>0</v>
      </c>
      <c r="F157" s="12">
        <v>0</v>
      </c>
      <c r="G157" s="12">
        <v>0</v>
      </c>
      <c r="H157" s="12">
        <v>0</v>
      </c>
      <c r="I157" s="12">
        <v>32000</v>
      </c>
      <c r="J157" s="12">
        <v>0</v>
      </c>
      <c r="K157" s="12">
        <v>0</v>
      </c>
    </row>
    <row r="158" spans="2:11" ht="21.75" customHeight="1">
      <c r="B158" s="132" t="s">
        <v>40</v>
      </c>
      <c r="C158" s="13">
        <v>150</v>
      </c>
      <c r="D158" s="13">
        <v>7500</v>
      </c>
      <c r="E158" s="13">
        <v>0</v>
      </c>
      <c r="F158" s="13">
        <v>0</v>
      </c>
      <c r="G158" s="13">
        <v>0</v>
      </c>
      <c r="H158" s="13">
        <v>0</v>
      </c>
      <c r="I158" s="13">
        <v>7246625</v>
      </c>
      <c r="J158" s="13">
        <v>0</v>
      </c>
      <c r="K158" s="13">
        <v>0</v>
      </c>
    </row>
    <row r="159" spans="2:11" ht="21.75" customHeight="1">
      <c r="B159" s="139" t="s">
        <v>41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270000</v>
      </c>
      <c r="J159" s="12">
        <v>0</v>
      </c>
      <c r="K159" s="12">
        <v>0</v>
      </c>
    </row>
    <row r="160" spans="2:11" ht="21.75" customHeight="1" thickBot="1">
      <c r="B160" s="132" t="s">
        <v>42</v>
      </c>
      <c r="C160" s="13">
        <v>0</v>
      </c>
      <c r="D160" s="13">
        <v>0</v>
      </c>
      <c r="E160" s="13">
        <v>16039</v>
      </c>
      <c r="F160" s="13">
        <v>846210</v>
      </c>
      <c r="G160" s="13">
        <v>44</v>
      </c>
      <c r="H160" s="13">
        <v>445000</v>
      </c>
      <c r="I160" s="13">
        <v>21336835</v>
      </c>
      <c r="J160" s="13">
        <v>5</v>
      </c>
      <c r="K160" s="13">
        <v>60000</v>
      </c>
    </row>
    <row r="161" spans="2:11" ht="21.75" customHeight="1" thickBot="1">
      <c r="B161" s="134" t="s">
        <v>3</v>
      </c>
      <c r="C161" s="18">
        <f aca="true" t="shared" si="8" ref="C161:K161">SUM(C150:C160)</f>
        <v>11003</v>
      </c>
      <c r="D161" s="18">
        <f t="shared" si="8"/>
        <v>267336</v>
      </c>
      <c r="E161" s="18">
        <f t="shared" si="8"/>
        <v>25239</v>
      </c>
      <c r="F161" s="18">
        <f t="shared" si="8"/>
        <v>1389685</v>
      </c>
      <c r="G161" s="18">
        <f t="shared" si="8"/>
        <v>143</v>
      </c>
      <c r="H161" s="18">
        <f t="shared" si="8"/>
        <v>1171000</v>
      </c>
      <c r="I161" s="18">
        <f t="shared" si="8"/>
        <v>48531659</v>
      </c>
      <c r="J161" s="18">
        <f t="shared" si="8"/>
        <v>23</v>
      </c>
      <c r="K161" s="18">
        <f t="shared" si="8"/>
        <v>648500</v>
      </c>
    </row>
    <row r="162" spans="2:10" ht="15" thickTop="1">
      <c r="B162"/>
      <c r="J162" s="4"/>
    </row>
    <row r="163" spans="2:7" ht="15">
      <c r="B163" s="261"/>
      <c r="C163" s="261"/>
      <c r="D163" s="261"/>
      <c r="E163" s="261"/>
      <c r="F163" s="261"/>
      <c r="G163" s="261"/>
    </row>
    <row r="169" ht="15" customHeight="1"/>
    <row r="170" ht="15" customHeight="1"/>
  </sheetData>
  <sheetProtection/>
  <mergeCells count="86">
    <mergeCell ref="Q24:R24"/>
    <mergeCell ref="M23:N23"/>
    <mergeCell ref="I22:J22"/>
    <mergeCell ref="B163:G163"/>
    <mergeCell ref="C148:D148"/>
    <mergeCell ref="E148:F148"/>
    <mergeCell ref="G148:H148"/>
    <mergeCell ref="B91:J91"/>
    <mergeCell ref="I92:J92"/>
    <mergeCell ref="E92:G92"/>
    <mergeCell ref="I4:J4"/>
    <mergeCell ref="C93:D93"/>
    <mergeCell ref="E93:F93"/>
    <mergeCell ref="B92:C92"/>
    <mergeCell ref="I93:J93"/>
    <mergeCell ref="B57:B58"/>
    <mergeCell ref="I57:J57"/>
    <mergeCell ref="H21:J21"/>
    <mergeCell ref="B22:B23"/>
    <mergeCell ref="B93:B94"/>
    <mergeCell ref="B2:J2"/>
    <mergeCell ref="B20:J20"/>
    <mergeCell ref="B38:J38"/>
    <mergeCell ref="B55:J55"/>
    <mergeCell ref="B73:J73"/>
    <mergeCell ref="E22:F22"/>
    <mergeCell ref="G22:H22"/>
    <mergeCell ref="B39:C39"/>
    <mergeCell ref="B3:C3"/>
    <mergeCell ref="E3:G3"/>
    <mergeCell ref="H3:J3"/>
    <mergeCell ref="B4:B5"/>
    <mergeCell ref="C4:D4"/>
    <mergeCell ref="E4:F4"/>
    <mergeCell ref="G4:H4"/>
    <mergeCell ref="H56:J56"/>
    <mergeCell ref="G40:H40"/>
    <mergeCell ref="I40:J40"/>
    <mergeCell ref="B21:C21"/>
    <mergeCell ref="E21:G21"/>
    <mergeCell ref="C22:D22"/>
    <mergeCell ref="E39:G39"/>
    <mergeCell ref="H39:J39"/>
    <mergeCell ref="B40:B41"/>
    <mergeCell ref="C40:D40"/>
    <mergeCell ref="C57:D57"/>
    <mergeCell ref="E40:F40"/>
    <mergeCell ref="E57:F57"/>
    <mergeCell ref="G57:H57"/>
    <mergeCell ref="B56:C56"/>
    <mergeCell ref="E56:G56"/>
    <mergeCell ref="B74:C74"/>
    <mergeCell ref="E74:G74"/>
    <mergeCell ref="G93:H93"/>
    <mergeCell ref="H74:J74"/>
    <mergeCell ref="B75:B76"/>
    <mergeCell ref="C75:D75"/>
    <mergeCell ref="E75:F75"/>
    <mergeCell ref="G75:H75"/>
    <mergeCell ref="I75:J75"/>
    <mergeCell ref="B148:B149"/>
    <mergeCell ref="J148:K148"/>
    <mergeCell ref="B127:L127"/>
    <mergeCell ref="B146:K146"/>
    <mergeCell ref="H147:K147"/>
    <mergeCell ref="K129:L129"/>
    <mergeCell ref="E129:F129"/>
    <mergeCell ref="B128:C128"/>
    <mergeCell ref="B109:L109"/>
    <mergeCell ref="K128:L128"/>
    <mergeCell ref="D128:I128"/>
    <mergeCell ref="G111:H111"/>
    <mergeCell ref="I111:J111"/>
    <mergeCell ref="B129:B130"/>
    <mergeCell ref="C129:D129"/>
    <mergeCell ref="C111:D111"/>
    <mergeCell ref="E111:F111"/>
    <mergeCell ref="E110:G110"/>
    <mergeCell ref="B110:C110"/>
    <mergeCell ref="B111:B112"/>
    <mergeCell ref="I129:J129"/>
    <mergeCell ref="G129:H129"/>
    <mergeCell ref="B147:C147"/>
    <mergeCell ref="K111:L111"/>
    <mergeCell ref="H110:L110"/>
    <mergeCell ref="E147:G147"/>
  </mergeCells>
  <printOptions/>
  <pageMargins left="1" right="1" top="1" bottom="1" header="0.5" footer="0.5"/>
  <pageSetup horizontalDpi="300" verticalDpi="300" orientation="landscape" paperSize="9" r:id="rId1"/>
  <rowBreaks count="8" manualBreakCount="8">
    <brk id="19" max="255" man="1"/>
    <brk id="37" max="255" man="1"/>
    <brk id="54" max="255" man="1"/>
    <brk id="72" max="255" man="1"/>
    <brk id="90" max="255" man="1"/>
    <brk id="108" max="255" man="1"/>
    <brk id="126" max="255" man="1"/>
    <brk id="14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L45"/>
  <sheetViews>
    <sheetView rightToLeft="1" zoomScalePageLayoutView="0" workbookViewId="0" topLeftCell="A58">
      <selection activeCell="H6" sqref="H6"/>
    </sheetView>
  </sheetViews>
  <sheetFormatPr defaultColWidth="9.140625" defaultRowHeight="15"/>
  <cols>
    <col min="2" max="2" width="6.7109375" style="0" customWidth="1"/>
    <col min="3" max="3" width="3.421875" style="0" customWidth="1"/>
    <col min="4" max="4" width="8.57421875" style="0" customWidth="1"/>
    <col min="5" max="5" width="5.8515625" style="0" customWidth="1"/>
    <col min="6" max="6" width="9.00390625" style="0" customWidth="1"/>
    <col min="7" max="7" width="4.421875" style="0" customWidth="1"/>
    <col min="8" max="8" width="8.421875" style="0" customWidth="1"/>
    <col min="9" max="9" width="6.7109375" style="0" customWidth="1"/>
    <col min="10" max="10" width="13.57421875" style="0" customWidth="1"/>
    <col min="11" max="11" width="8.28125" style="0" customWidth="1"/>
    <col min="12" max="12" width="11.8515625" style="0" customWidth="1"/>
    <col min="16" max="16" width="9.140625" style="0" customWidth="1"/>
  </cols>
  <sheetData>
    <row r="3" spans="2:12" ht="21.75" customHeight="1">
      <c r="B3" s="368" t="s">
        <v>297</v>
      </c>
      <c r="C3" s="368"/>
      <c r="D3" s="368"/>
      <c r="E3" s="368"/>
      <c r="F3" s="368"/>
      <c r="G3" s="368"/>
      <c r="H3" s="368"/>
      <c r="I3" s="368"/>
      <c r="J3" s="368"/>
      <c r="K3" s="68"/>
      <c r="L3" s="68"/>
    </row>
    <row r="4" spans="2:12" ht="18.75" customHeight="1">
      <c r="B4" s="345" t="s">
        <v>285</v>
      </c>
      <c r="C4" s="345"/>
      <c r="D4" s="151"/>
      <c r="E4" s="151"/>
      <c r="F4" s="151"/>
      <c r="G4" s="151"/>
      <c r="H4" s="151"/>
      <c r="I4" s="349" t="s">
        <v>89</v>
      </c>
      <c r="J4" s="349"/>
      <c r="K4" s="64"/>
      <c r="L4" s="64"/>
    </row>
    <row r="5" spans="2:12" ht="15.75">
      <c r="B5" s="346" t="s">
        <v>10</v>
      </c>
      <c r="C5" s="348" t="s">
        <v>265</v>
      </c>
      <c r="D5" s="348"/>
      <c r="E5" s="348" t="s">
        <v>266</v>
      </c>
      <c r="F5" s="348"/>
      <c r="G5" s="348" t="s">
        <v>267</v>
      </c>
      <c r="H5" s="348"/>
      <c r="I5" s="348" t="s">
        <v>268</v>
      </c>
      <c r="J5" s="348"/>
      <c r="K5" s="69"/>
      <c r="L5" s="69"/>
    </row>
    <row r="6" spans="2:12" ht="16.5" thickBot="1">
      <c r="B6" s="347"/>
      <c r="C6" s="194" t="s">
        <v>4</v>
      </c>
      <c r="D6" s="194" t="s">
        <v>69</v>
      </c>
      <c r="E6" s="194" t="s">
        <v>4</v>
      </c>
      <c r="F6" s="194" t="s">
        <v>69</v>
      </c>
      <c r="G6" s="194" t="s">
        <v>4</v>
      </c>
      <c r="H6" s="194" t="s">
        <v>69</v>
      </c>
      <c r="I6" s="194" t="s">
        <v>4</v>
      </c>
      <c r="J6" s="194" t="s">
        <v>69</v>
      </c>
      <c r="K6" s="70"/>
      <c r="L6" s="70"/>
    </row>
    <row r="7" spans="2:12" ht="21.75" customHeight="1" thickTop="1">
      <c r="B7" s="120" t="s">
        <v>34</v>
      </c>
      <c r="C7" s="65">
        <v>49</v>
      </c>
      <c r="D7" s="65">
        <v>192700</v>
      </c>
      <c r="E7" s="65">
        <v>36</v>
      </c>
      <c r="F7" s="65">
        <v>119985</v>
      </c>
      <c r="G7" s="65">
        <v>30</v>
      </c>
      <c r="H7" s="65">
        <v>69465</v>
      </c>
      <c r="I7" s="65">
        <v>375</v>
      </c>
      <c r="J7" s="65">
        <v>1046585</v>
      </c>
      <c r="K7" s="71"/>
      <c r="L7" s="71"/>
    </row>
    <row r="8" spans="2:12" ht="21.75" customHeight="1">
      <c r="B8" s="121" t="s">
        <v>35</v>
      </c>
      <c r="C8" s="66">
        <v>79</v>
      </c>
      <c r="D8" s="66">
        <v>265260</v>
      </c>
      <c r="E8" s="66">
        <v>43</v>
      </c>
      <c r="F8" s="66">
        <v>88515</v>
      </c>
      <c r="G8" s="66">
        <v>63</v>
      </c>
      <c r="H8" s="66">
        <v>244164</v>
      </c>
      <c r="I8" s="66">
        <v>1733</v>
      </c>
      <c r="J8" s="66">
        <v>2596775</v>
      </c>
      <c r="K8" s="71"/>
      <c r="L8" s="71"/>
    </row>
    <row r="9" spans="2:12" ht="21.75" customHeight="1">
      <c r="B9" s="120" t="s">
        <v>36</v>
      </c>
      <c r="C9" s="65">
        <v>184</v>
      </c>
      <c r="D9" s="65">
        <v>1905925</v>
      </c>
      <c r="E9" s="65">
        <v>160</v>
      </c>
      <c r="F9" s="65">
        <v>1030400</v>
      </c>
      <c r="G9" s="65">
        <v>119</v>
      </c>
      <c r="H9" s="65">
        <v>555425</v>
      </c>
      <c r="I9" s="65">
        <v>1678</v>
      </c>
      <c r="J9" s="65">
        <v>10358750</v>
      </c>
      <c r="K9" s="71"/>
      <c r="L9" s="71"/>
    </row>
    <row r="10" spans="2:12" ht="21.75" customHeight="1">
      <c r="B10" s="121" t="s">
        <v>37</v>
      </c>
      <c r="C10" s="66">
        <v>88</v>
      </c>
      <c r="D10" s="66">
        <v>1217710</v>
      </c>
      <c r="E10" s="66">
        <v>103</v>
      </c>
      <c r="F10" s="66">
        <v>875675</v>
      </c>
      <c r="G10" s="66">
        <v>64</v>
      </c>
      <c r="H10" s="66">
        <v>497757</v>
      </c>
      <c r="I10" s="66">
        <v>789</v>
      </c>
      <c r="J10" s="66">
        <v>6556170</v>
      </c>
      <c r="K10" s="71"/>
      <c r="L10" s="71"/>
    </row>
    <row r="11" spans="2:12" ht="21.75" customHeight="1">
      <c r="B11" s="120" t="s">
        <v>38</v>
      </c>
      <c r="C11" s="65">
        <v>62</v>
      </c>
      <c r="D11" s="65">
        <v>200568</v>
      </c>
      <c r="E11" s="65">
        <v>34</v>
      </c>
      <c r="F11" s="65">
        <v>72558</v>
      </c>
      <c r="G11" s="65">
        <v>29</v>
      </c>
      <c r="H11" s="65">
        <v>51660</v>
      </c>
      <c r="I11" s="65">
        <v>930</v>
      </c>
      <c r="J11" s="65">
        <v>1370450</v>
      </c>
      <c r="K11" s="71"/>
      <c r="L11" s="71"/>
    </row>
    <row r="12" spans="2:12" ht="21.75" customHeight="1">
      <c r="B12" s="121" t="s">
        <v>39</v>
      </c>
      <c r="C12" s="66">
        <v>54</v>
      </c>
      <c r="D12" s="66">
        <v>1306810</v>
      </c>
      <c r="E12" s="66">
        <v>74</v>
      </c>
      <c r="F12" s="66">
        <v>1185730</v>
      </c>
      <c r="G12" s="66">
        <v>49</v>
      </c>
      <c r="H12" s="66">
        <v>779525</v>
      </c>
      <c r="I12" s="66">
        <v>522</v>
      </c>
      <c r="J12" s="66">
        <v>4933150</v>
      </c>
      <c r="K12" s="71"/>
      <c r="L12" s="71"/>
    </row>
    <row r="13" spans="2:12" ht="21.75" customHeight="1">
      <c r="B13" s="120" t="s">
        <v>97</v>
      </c>
      <c r="C13" s="65">
        <v>25</v>
      </c>
      <c r="D13" s="65">
        <v>151660</v>
      </c>
      <c r="E13" s="65">
        <v>5</v>
      </c>
      <c r="F13" s="65">
        <v>16100</v>
      </c>
      <c r="G13" s="65">
        <v>10</v>
      </c>
      <c r="H13" s="65">
        <v>29875</v>
      </c>
      <c r="I13" s="65">
        <v>125</v>
      </c>
      <c r="J13" s="65">
        <v>411140</v>
      </c>
      <c r="K13" s="71"/>
      <c r="L13" s="71"/>
    </row>
    <row r="14" spans="2:12" ht="21.75" customHeight="1">
      <c r="B14" s="121" t="s">
        <v>96</v>
      </c>
      <c r="C14" s="66">
        <v>47</v>
      </c>
      <c r="D14" s="66">
        <v>68950</v>
      </c>
      <c r="E14" s="66">
        <v>38</v>
      </c>
      <c r="F14" s="66">
        <v>66850</v>
      </c>
      <c r="G14" s="66">
        <v>1</v>
      </c>
      <c r="H14" s="66">
        <v>2700</v>
      </c>
      <c r="I14" s="66">
        <v>255</v>
      </c>
      <c r="J14" s="66">
        <v>560165</v>
      </c>
      <c r="K14" s="71"/>
      <c r="L14" s="71"/>
    </row>
    <row r="15" spans="2:12" ht="21.75" customHeight="1">
      <c r="B15" s="120" t="s">
        <v>40</v>
      </c>
      <c r="C15" s="65">
        <v>12</v>
      </c>
      <c r="D15" s="65">
        <v>101000</v>
      </c>
      <c r="E15" s="65">
        <v>12</v>
      </c>
      <c r="F15" s="65">
        <v>70700</v>
      </c>
      <c r="G15" s="65">
        <v>14</v>
      </c>
      <c r="H15" s="65">
        <v>78000</v>
      </c>
      <c r="I15" s="65">
        <v>233</v>
      </c>
      <c r="J15" s="65">
        <v>988050</v>
      </c>
      <c r="K15" s="71"/>
      <c r="L15" s="71"/>
    </row>
    <row r="16" spans="2:12" ht="21.75" customHeight="1">
      <c r="B16" s="121" t="s">
        <v>41</v>
      </c>
      <c r="C16" s="66">
        <v>31</v>
      </c>
      <c r="D16" s="66">
        <v>285000</v>
      </c>
      <c r="E16" s="66">
        <v>27</v>
      </c>
      <c r="F16" s="66">
        <v>202225</v>
      </c>
      <c r="G16" s="66">
        <v>36</v>
      </c>
      <c r="H16" s="66">
        <v>251650</v>
      </c>
      <c r="I16" s="66">
        <v>171</v>
      </c>
      <c r="J16" s="66">
        <v>867525</v>
      </c>
      <c r="K16" s="71"/>
      <c r="L16" s="71"/>
    </row>
    <row r="17" spans="2:12" ht="21.75" customHeight="1" thickBot="1">
      <c r="B17" s="120" t="s">
        <v>42</v>
      </c>
      <c r="C17" s="65">
        <v>62</v>
      </c>
      <c r="D17" s="65">
        <v>1716125</v>
      </c>
      <c r="E17" s="65">
        <v>46</v>
      </c>
      <c r="F17" s="65">
        <v>486825</v>
      </c>
      <c r="G17" s="65">
        <v>63</v>
      </c>
      <c r="H17" s="65">
        <v>678275</v>
      </c>
      <c r="I17" s="65">
        <v>1011</v>
      </c>
      <c r="J17" s="65">
        <v>7333325</v>
      </c>
      <c r="K17" s="71"/>
      <c r="L17" s="71"/>
    </row>
    <row r="18" spans="2:12" ht="21.75" customHeight="1" thickBot="1">
      <c r="B18" s="134" t="s">
        <v>3</v>
      </c>
      <c r="C18" s="78">
        <f aca="true" t="shared" si="0" ref="C18:J18">SUM(C7:C17)</f>
        <v>693</v>
      </c>
      <c r="D18" s="78">
        <f t="shared" si="0"/>
        <v>7411708</v>
      </c>
      <c r="E18" s="78">
        <f t="shared" si="0"/>
        <v>578</v>
      </c>
      <c r="F18" s="78">
        <f t="shared" si="0"/>
        <v>4215563</v>
      </c>
      <c r="G18" s="78">
        <f t="shared" si="0"/>
        <v>478</v>
      </c>
      <c r="H18" s="78">
        <f t="shared" si="0"/>
        <v>3238496</v>
      </c>
      <c r="I18" s="78">
        <f t="shared" si="0"/>
        <v>7822</v>
      </c>
      <c r="J18" s="78">
        <f t="shared" si="0"/>
        <v>37022085</v>
      </c>
      <c r="K18" s="72"/>
      <c r="L18" s="72"/>
    </row>
    <row r="19" ht="21.75" customHeight="1" thickTop="1"/>
    <row r="20" spans="2:7" ht="15">
      <c r="B20" s="73"/>
      <c r="C20" s="73"/>
      <c r="D20" s="73"/>
      <c r="E20" s="73"/>
      <c r="F20" s="73"/>
      <c r="G20" s="73"/>
    </row>
    <row r="25" spans="2:12" ht="22.5" customHeight="1">
      <c r="B25" s="259" t="s">
        <v>298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</row>
    <row r="26" spans="2:12" ht="21" customHeight="1">
      <c r="B26" s="345" t="s">
        <v>286</v>
      </c>
      <c r="C26" s="345"/>
      <c r="D26" s="151"/>
      <c r="E26" s="151"/>
      <c r="F26" s="151"/>
      <c r="G26" s="151"/>
      <c r="H26" s="151"/>
      <c r="I26" s="349" t="s">
        <v>89</v>
      </c>
      <c r="J26" s="349"/>
      <c r="K26" s="349"/>
      <c r="L26" s="349"/>
    </row>
    <row r="27" spans="2:12" ht="28.5" customHeight="1">
      <c r="B27" s="346" t="s">
        <v>10</v>
      </c>
      <c r="C27" s="348" t="s">
        <v>269</v>
      </c>
      <c r="D27" s="348"/>
      <c r="E27" s="350" t="s">
        <v>70</v>
      </c>
      <c r="F27" s="350"/>
      <c r="G27" s="348" t="s">
        <v>270</v>
      </c>
      <c r="H27" s="348"/>
      <c r="I27" s="348" t="s">
        <v>271</v>
      </c>
      <c r="J27" s="348"/>
      <c r="K27" s="348" t="s">
        <v>272</v>
      </c>
      <c r="L27" s="348"/>
    </row>
    <row r="28" spans="2:12" ht="16.5" thickBot="1">
      <c r="B28" s="347"/>
      <c r="C28" s="199" t="s">
        <v>4</v>
      </c>
      <c r="D28" s="199" t="s">
        <v>69</v>
      </c>
      <c r="E28" s="199" t="s">
        <v>4</v>
      </c>
      <c r="F28" s="199" t="s">
        <v>69</v>
      </c>
      <c r="G28" s="199" t="s">
        <v>4</v>
      </c>
      <c r="H28" s="199" t="s">
        <v>69</v>
      </c>
      <c r="I28" s="199" t="s">
        <v>4</v>
      </c>
      <c r="J28" s="199" t="s">
        <v>69</v>
      </c>
      <c r="K28" s="199" t="s">
        <v>4</v>
      </c>
      <c r="L28" s="199" t="s">
        <v>69</v>
      </c>
    </row>
    <row r="29" spans="2:12" ht="21.75" customHeight="1" thickTop="1">
      <c r="B29" s="120" t="s">
        <v>34</v>
      </c>
      <c r="C29" s="65">
        <v>69</v>
      </c>
      <c r="D29" s="65">
        <v>140310</v>
      </c>
      <c r="E29" s="65">
        <v>67</v>
      </c>
      <c r="F29" s="65">
        <v>165740</v>
      </c>
      <c r="G29" s="65">
        <v>27</v>
      </c>
      <c r="H29" s="65">
        <v>44220</v>
      </c>
      <c r="I29" s="65">
        <v>42</v>
      </c>
      <c r="J29" s="65">
        <v>81250</v>
      </c>
      <c r="K29" s="65">
        <f>C7+E7+G7+I7+C29+E29+G29+I29</f>
        <v>695</v>
      </c>
      <c r="L29" s="65">
        <f>D7+F7+H7+J7+D29+F29+H29+J29</f>
        <v>1860255</v>
      </c>
    </row>
    <row r="30" spans="2:12" ht="21.75" customHeight="1">
      <c r="B30" s="121" t="s">
        <v>35</v>
      </c>
      <c r="C30" s="66">
        <v>17</v>
      </c>
      <c r="D30" s="66">
        <v>88075</v>
      </c>
      <c r="E30" s="66">
        <v>7</v>
      </c>
      <c r="F30" s="66">
        <v>44400</v>
      </c>
      <c r="G30" s="66">
        <v>56</v>
      </c>
      <c r="H30" s="66">
        <v>161760</v>
      </c>
      <c r="I30" s="66">
        <v>5</v>
      </c>
      <c r="J30" s="66">
        <v>31350</v>
      </c>
      <c r="K30" s="66">
        <f aca="true" t="shared" si="1" ref="K30:K39">C8+E8+G8+I8+C30+E30+G30+I30</f>
        <v>2003</v>
      </c>
      <c r="L30" s="66">
        <f aca="true" t="shared" si="2" ref="L30:L39">D8+F8+H8+J8+D30+F30+H30+J30</f>
        <v>3520299</v>
      </c>
    </row>
    <row r="31" spans="2:12" ht="21.75" customHeight="1">
      <c r="B31" s="120" t="s">
        <v>36</v>
      </c>
      <c r="C31" s="65">
        <v>35</v>
      </c>
      <c r="D31" s="65">
        <v>155300</v>
      </c>
      <c r="E31" s="65">
        <v>61</v>
      </c>
      <c r="F31" s="65">
        <v>227050</v>
      </c>
      <c r="G31" s="65">
        <v>100</v>
      </c>
      <c r="H31" s="65">
        <v>315225</v>
      </c>
      <c r="I31" s="65">
        <v>10</v>
      </c>
      <c r="J31" s="65">
        <v>15450</v>
      </c>
      <c r="K31" s="65">
        <f t="shared" si="1"/>
        <v>2347</v>
      </c>
      <c r="L31" s="65">
        <f t="shared" si="2"/>
        <v>14563525</v>
      </c>
    </row>
    <row r="32" spans="2:12" ht="21.75" customHeight="1">
      <c r="B32" s="121" t="s">
        <v>37</v>
      </c>
      <c r="C32" s="66">
        <v>63</v>
      </c>
      <c r="D32" s="66">
        <v>502110</v>
      </c>
      <c r="E32" s="66">
        <v>103</v>
      </c>
      <c r="F32" s="66">
        <v>1068040</v>
      </c>
      <c r="G32" s="66">
        <v>65</v>
      </c>
      <c r="H32" s="66">
        <v>373330</v>
      </c>
      <c r="I32" s="66">
        <v>39</v>
      </c>
      <c r="J32" s="66">
        <v>129460</v>
      </c>
      <c r="K32" s="66">
        <f t="shared" si="1"/>
        <v>1314</v>
      </c>
      <c r="L32" s="66">
        <f t="shared" si="2"/>
        <v>11220252</v>
      </c>
    </row>
    <row r="33" spans="2:12" ht="21.75" customHeight="1">
      <c r="B33" s="120" t="s">
        <v>38</v>
      </c>
      <c r="C33" s="65">
        <v>55</v>
      </c>
      <c r="D33" s="65">
        <v>86055</v>
      </c>
      <c r="E33" s="65">
        <v>134</v>
      </c>
      <c r="F33" s="65">
        <v>200870</v>
      </c>
      <c r="G33" s="65">
        <v>43</v>
      </c>
      <c r="H33" s="65">
        <v>41022</v>
      </c>
      <c r="I33" s="65">
        <v>21</v>
      </c>
      <c r="J33" s="65">
        <v>30345</v>
      </c>
      <c r="K33" s="65">
        <f t="shared" si="1"/>
        <v>1308</v>
      </c>
      <c r="L33" s="65">
        <f t="shared" si="2"/>
        <v>2053528</v>
      </c>
    </row>
    <row r="34" spans="2:12" ht="21.75" customHeight="1">
      <c r="B34" s="121" t="s">
        <v>39</v>
      </c>
      <c r="C34" s="66">
        <v>77</v>
      </c>
      <c r="D34" s="66">
        <v>1150850</v>
      </c>
      <c r="E34" s="66">
        <v>85</v>
      </c>
      <c r="F34" s="66">
        <v>944250</v>
      </c>
      <c r="G34" s="66">
        <v>82</v>
      </c>
      <c r="H34" s="66">
        <v>548850</v>
      </c>
      <c r="I34" s="66">
        <v>8</v>
      </c>
      <c r="J34" s="66">
        <v>57800</v>
      </c>
      <c r="K34" s="66">
        <f t="shared" si="1"/>
        <v>951</v>
      </c>
      <c r="L34" s="66">
        <f t="shared" si="2"/>
        <v>10906965</v>
      </c>
    </row>
    <row r="35" spans="2:12" ht="21.75" customHeight="1">
      <c r="B35" s="120" t="s">
        <v>97</v>
      </c>
      <c r="C35" s="65">
        <v>11</v>
      </c>
      <c r="D35" s="65">
        <v>34725</v>
      </c>
      <c r="E35" s="65">
        <v>28</v>
      </c>
      <c r="F35" s="65">
        <v>77200</v>
      </c>
      <c r="G35" s="65">
        <v>10</v>
      </c>
      <c r="H35" s="65">
        <v>22900</v>
      </c>
      <c r="I35" s="65">
        <v>0</v>
      </c>
      <c r="J35" s="65">
        <v>0</v>
      </c>
      <c r="K35" s="65">
        <f t="shared" si="1"/>
        <v>214</v>
      </c>
      <c r="L35" s="65">
        <f t="shared" si="2"/>
        <v>743600</v>
      </c>
    </row>
    <row r="36" spans="2:12" ht="21.75" customHeight="1">
      <c r="B36" s="121" t="s">
        <v>96</v>
      </c>
      <c r="C36" s="66">
        <v>7</v>
      </c>
      <c r="D36" s="66">
        <v>5500</v>
      </c>
      <c r="E36" s="66">
        <v>86</v>
      </c>
      <c r="F36" s="66">
        <v>45290</v>
      </c>
      <c r="G36" s="66">
        <v>14</v>
      </c>
      <c r="H36" s="66">
        <v>19300</v>
      </c>
      <c r="I36" s="66">
        <v>1</v>
      </c>
      <c r="J36" s="66">
        <v>400</v>
      </c>
      <c r="K36" s="66">
        <f t="shared" si="1"/>
        <v>449</v>
      </c>
      <c r="L36" s="66">
        <f t="shared" si="2"/>
        <v>769155</v>
      </c>
    </row>
    <row r="37" spans="2:12" ht="21.75" customHeight="1">
      <c r="B37" s="120" t="s">
        <v>40</v>
      </c>
      <c r="C37" s="65">
        <v>6</v>
      </c>
      <c r="D37" s="65">
        <v>56000</v>
      </c>
      <c r="E37" s="65">
        <v>7</v>
      </c>
      <c r="F37" s="65">
        <v>55200</v>
      </c>
      <c r="G37" s="65">
        <v>31</v>
      </c>
      <c r="H37" s="65">
        <v>64400</v>
      </c>
      <c r="I37" s="65">
        <v>11</v>
      </c>
      <c r="J37" s="65">
        <v>35250</v>
      </c>
      <c r="K37" s="65">
        <f t="shared" si="1"/>
        <v>326</v>
      </c>
      <c r="L37" s="65">
        <f t="shared" si="2"/>
        <v>1448600</v>
      </c>
    </row>
    <row r="38" spans="2:12" ht="21.75" customHeight="1">
      <c r="B38" s="121" t="s">
        <v>41</v>
      </c>
      <c r="C38" s="66">
        <v>33</v>
      </c>
      <c r="D38" s="66">
        <v>191300</v>
      </c>
      <c r="E38" s="66">
        <v>43</v>
      </c>
      <c r="F38" s="66">
        <v>219250</v>
      </c>
      <c r="G38" s="66">
        <v>20</v>
      </c>
      <c r="H38" s="66">
        <v>53550</v>
      </c>
      <c r="I38" s="66">
        <v>2</v>
      </c>
      <c r="J38" s="66">
        <v>6000</v>
      </c>
      <c r="K38" s="66">
        <f t="shared" si="1"/>
        <v>363</v>
      </c>
      <c r="L38" s="66">
        <f t="shared" si="2"/>
        <v>2076500</v>
      </c>
    </row>
    <row r="39" spans="2:12" ht="21.75" customHeight="1" thickBot="1">
      <c r="B39" s="120" t="s">
        <v>42</v>
      </c>
      <c r="C39" s="65">
        <v>77</v>
      </c>
      <c r="D39" s="65">
        <v>844650</v>
      </c>
      <c r="E39" s="65">
        <v>212</v>
      </c>
      <c r="F39" s="65">
        <v>1305375</v>
      </c>
      <c r="G39" s="65">
        <v>61</v>
      </c>
      <c r="H39" s="65">
        <v>491800</v>
      </c>
      <c r="I39" s="65">
        <v>67</v>
      </c>
      <c r="J39" s="65">
        <v>705500</v>
      </c>
      <c r="K39" s="65">
        <f t="shared" si="1"/>
        <v>1599</v>
      </c>
      <c r="L39" s="65">
        <f t="shared" si="2"/>
        <v>13561875</v>
      </c>
    </row>
    <row r="40" spans="2:12" ht="21.75" customHeight="1" thickBot="1">
      <c r="B40" s="134" t="s">
        <v>3</v>
      </c>
      <c r="C40" s="78">
        <f aca="true" t="shared" si="3" ref="C40:L40">SUM(C29:C39)</f>
        <v>450</v>
      </c>
      <c r="D40" s="78">
        <f t="shared" si="3"/>
        <v>3254875</v>
      </c>
      <c r="E40" s="78">
        <f t="shared" si="3"/>
        <v>833</v>
      </c>
      <c r="F40" s="78">
        <f t="shared" si="3"/>
        <v>4352665</v>
      </c>
      <c r="G40" s="78">
        <f t="shared" si="3"/>
        <v>509</v>
      </c>
      <c r="H40" s="78">
        <f t="shared" si="3"/>
        <v>2136357</v>
      </c>
      <c r="I40" s="78">
        <f t="shared" si="3"/>
        <v>206</v>
      </c>
      <c r="J40" s="78">
        <f t="shared" si="3"/>
        <v>1092805</v>
      </c>
      <c r="K40" s="78">
        <f t="shared" si="3"/>
        <v>11569</v>
      </c>
      <c r="L40" s="78">
        <f t="shared" si="3"/>
        <v>62724554</v>
      </c>
    </row>
    <row r="41" ht="15" thickTop="1">
      <c r="I41" s="10"/>
    </row>
    <row r="42" spans="2:7" ht="15">
      <c r="B42" s="73"/>
      <c r="C42" s="73"/>
      <c r="D42" s="73"/>
      <c r="E42" s="73"/>
      <c r="F42" s="73"/>
      <c r="G42" s="73"/>
    </row>
    <row r="45" ht="14.25">
      <c r="L45" s="10"/>
    </row>
  </sheetData>
  <sheetProtection/>
  <mergeCells count="17">
    <mergeCell ref="B25:L25"/>
    <mergeCell ref="B3:J3"/>
    <mergeCell ref="B4:C4"/>
    <mergeCell ref="I4:J4"/>
    <mergeCell ref="C5:D5"/>
    <mergeCell ref="E5:F5"/>
    <mergeCell ref="G5:H5"/>
    <mergeCell ref="I5:J5"/>
    <mergeCell ref="B5:B6"/>
    <mergeCell ref="B26:C26"/>
    <mergeCell ref="B27:B28"/>
    <mergeCell ref="C27:D27"/>
    <mergeCell ref="G27:H27"/>
    <mergeCell ref="I27:J27"/>
    <mergeCell ref="I26:L26"/>
    <mergeCell ref="K27:L27"/>
    <mergeCell ref="E27:F27"/>
  </mergeCells>
  <printOptions/>
  <pageMargins left="1" right="1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rightToLeft="1" zoomScalePageLayoutView="0" workbookViewId="0" topLeftCell="A1">
      <selection activeCell="F8" sqref="F8"/>
    </sheetView>
  </sheetViews>
  <sheetFormatPr defaultColWidth="9.140625" defaultRowHeight="15"/>
  <cols>
    <col min="1" max="1" width="13.421875" style="0" customWidth="1"/>
    <col min="2" max="2" width="10.140625" style="0" customWidth="1"/>
    <col min="3" max="3" width="9.00390625" style="0" customWidth="1"/>
    <col min="4" max="4" width="11.421875" style="0" customWidth="1"/>
    <col min="5" max="5" width="7.8515625" style="0" customWidth="1"/>
    <col min="6" max="6" width="11.421875" style="0" customWidth="1"/>
    <col min="7" max="7" width="9.57421875" style="0" customWidth="1"/>
    <col min="8" max="8" width="11.7109375" style="0" customWidth="1"/>
    <col min="9" max="9" width="8.00390625" style="0" customWidth="1"/>
    <col min="10" max="10" width="14.140625" style="0" customWidth="1"/>
  </cols>
  <sheetData>
    <row r="1" spans="1:10" ht="17.25" customHeight="1">
      <c r="A1" s="259" t="s">
        <v>324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6.5" customHeight="1">
      <c r="A2" s="262" t="s">
        <v>287</v>
      </c>
      <c r="B2" s="262"/>
      <c r="C2" s="262"/>
      <c r="D2" s="152"/>
      <c r="E2" s="152"/>
      <c r="F2" s="152"/>
      <c r="G2" s="260" t="s">
        <v>89</v>
      </c>
      <c r="H2" s="260"/>
      <c r="I2" s="260"/>
      <c r="J2" s="260"/>
    </row>
    <row r="3" spans="1:10" ht="13.5" customHeight="1">
      <c r="A3" s="353" t="s">
        <v>95</v>
      </c>
      <c r="B3" s="353" t="s">
        <v>130</v>
      </c>
      <c r="C3" s="352" t="s">
        <v>325</v>
      </c>
      <c r="D3" s="352"/>
      <c r="E3" s="352" t="s">
        <v>326</v>
      </c>
      <c r="F3" s="352"/>
      <c r="G3" s="352" t="s">
        <v>327</v>
      </c>
      <c r="H3" s="352"/>
      <c r="I3" s="352" t="s">
        <v>328</v>
      </c>
      <c r="J3" s="352"/>
    </row>
    <row r="4" spans="1:10" ht="14.25" customHeight="1" thickBot="1">
      <c r="A4" s="353"/>
      <c r="B4" s="354"/>
      <c r="C4" s="157" t="s">
        <v>4</v>
      </c>
      <c r="D4" s="157" t="s">
        <v>69</v>
      </c>
      <c r="E4" s="157" t="s">
        <v>4</v>
      </c>
      <c r="F4" s="157" t="s">
        <v>69</v>
      </c>
      <c r="G4" s="157" t="s">
        <v>4</v>
      </c>
      <c r="H4" s="157" t="s">
        <v>69</v>
      </c>
      <c r="I4" s="158" t="s">
        <v>4</v>
      </c>
      <c r="J4" s="158" t="s">
        <v>69</v>
      </c>
    </row>
    <row r="5" spans="1:10" ht="19.5" customHeight="1" thickTop="1">
      <c r="A5" s="355" t="s">
        <v>77</v>
      </c>
      <c r="B5" s="140" t="s">
        <v>75</v>
      </c>
      <c r="C5" s="93">
        <v>191</v>
      </c>
      <c r="D5" s="93">
        <v>2062050</v>
      </c>
      <c r="E5" s="93">
        <v>282</v>
      </c>
      <c r="F5" s="93">
        <v>2963003</v>
      </c>
      <c r="G5" s="93">
        <v>218</v>
      </c>
      <c r="H5" s="93">
        <v>2270105</v>
      </c>
      <c r="I5" s="94">
        <f>C5+E5+G5</f>
        <v>691</v>
      </c>
      <c r="J5" s="94">
        <f>D5+F5+H5</f>
        <v>7295158</v>
      </c>
    </row>
    <row r="6" spans="1:10" ht="19.5" customHeight="1">
      <c r="A6" s="356"/>
      <c r="B6" s="141" t="s">
        <v>76</v>
      </c>
      <c r="C6" s="94">
        <v>0</v>
      </c>
      <c r="D6" s="94">
        <v>0</v>
      </c>
      <c r="E6" s="94">
        <v>2</v>
      </c>
      <c r="F6" s="94">
        <v>116550</v>
      </c>
      <c r="G6" s="94">
        <v>0</v>
      </c>
      <c r="H6" s="94">
        <v>0</v>
      </c>
      <c r="I6" s="94">
        <f aca="true" t="shared" si="0" ref="I6:I20">C6+E6+G6</f>
        <v>2</v>
      </c>
      <c r="J6" s="94">
        <f aca="true" t="shared" si="1" ref="J6:J20">D6+F6+H6</f>
        <v>116550</v>
      </c>
    </row>
    <row r="7" spans="1:10" ht="18.75" customHeight="1">
      <c r="A7" s="357" t="s">
        <v>72</v>
      </c>
      <c r="B7" s="142" t="s">
        <v>75</v>
      </c>
      <c r="C7" s="95">
        <v>136</v>
      </c>
      <c r="D7" s="95">
        <v>977468</v>
      </c>
      <c r="E7" s="95">
        <v>253</v>
      </c>
      <c r="F7" s="95">
        <v>2133340</v>
      </c>
      <c r="G7" s="95">
        <v>189</v>
      </c>
      <c r="H7" s="95">
        <v>1104755</v>
      </c>
      <c r="I7" s="95">
        <f t="shared" si="0"/>
        <v>578</v>
      </c>
      <c r="J7" s="95">
        <f t="shared" si="1"/>
        <v>4215563</v>
      </c>
    </row>
    <row r="8" spans="1:10" ht="19.5" customHeight="1">
      <c r="A8" s="357"/>
      <c r="B8" s="142" t="s">
        <v>76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f t="shared" si="0"/>
        <v>0</v>
      </c>
      <c r="J8" s="95">
        <f t="shared" si="1"/>
        <v>0</v>
      </c>
    </row>
    <row r="9" spans="1:10" ht="18" customHeight="1">
      <c r="A9" s="356" t="s">
        <v>73</v>
      </c>
      <c r="B9" s="141" t="s">
        <v>75</v>
      </c>
      <c r="C9" s="94">
        <v>134</v>
      </c>
      <c r="D9" s="94">
        <v>972746</v>
      </c>
      <c r="E9" s="94">
        <v>202</v>
      </c>
      <c r="F9" s="94">
        <v>1550755</v>
      </c>
      <c r="G9" s="94">
        <v>135</v>
      </c>
      <c r="H9" s="94">
        <v>660345</v>
      </c>
      <c r="I9" s="94">
        <f t="shared" si="0"/>
        <v>471</v>
      </c>
      <c r="J9" s="94">
        <f t="shared" si="1"/>
        <v>3183846</v>
      </c>
    </row>
    <row r="10" spans="1:10" ht="21" customHeight="1">
      <c r="A10" s="356"/>
      <c r="B10" s="141" t="s">
        <v>76</v>
      </c>
      <c r="C10" s="94">
        <v>3</v>
      </c>
      <c r="D10" s="94">
        <v>5850</v>
      </c>
      <c r="E10" s="94">
        <v>4</v>
      </c>
      <c r="F10" s="94">
        <v>48800</v>
      </c>
      <c r="G10" s="94">
        <v>0</v>
      </c>
      <c r="H10" s="94">
        <v>0</v>
      </c>
      <c r="I10" s="94">
        <f t="shared" si="0"/>
        <v>7</v>
      </c>
      <c r="J10" s="94">
        <f t="shared" si="1"/>
        <v>54650</v>
      </c>
    </row>
    <row r="11" spans="1:10" ht="19.5" customHeight="1">
      <c r="A11" s="357" t="s">
        <v>68</v>
      </c>
      <c r="B11" s="142" t="s">
        <v>75</v>
      </c>
      <c r="C11" s="95">
        <v>3236</v>
      </c>
      <c r="D11" s="95">
        <v>14334010</v>
      </c>
      <c r="E11" s="95">
        <v>2547</v>
      </c>
      <c r="F11" s="95">
        <v>11967020</v>
      </c>
      <c r="G11" s="95">
        <v>2039</v>
      </c>
      <c r="H11" s="95">
        <v>10711455</v>
      </c>
      <c r="I11" s="95">
        <f t="shared" si="0"/>
        <v>7822</v>
      </c>
      <c r="J11" s="95">
        <v>37022085</v>
      </c>
    </row>
    <row r="12" spans="1:10" ht="18" customHeight="1">
      <c r="A12" s="357"/>
      <c r="B12" s="142" t="s">
        <v>76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f t="shared" si="0"/>
        <v>0</v>
      </c>
      <c r="J12" s="95">
        <f t="shared" si="1"/>
        <v>0</v>
      </c>
    </row>
    <row r="13" spans="1:10" ht="21" customHeight="1">
      <c r="A13" s="356" t="s">
        <v>74</v>
      </c>
      <c r="B13" s="141" t="s">
        <v>75</v>
      </c>
      <c r="C13" s="94">
        <v>107</v>
      </c>
      <c r="D13" s="94">
        <v>761815</v>
      </c>
      <c r="E13" s="94">
        <v>253</v>
      </c>
      <c r="F13" s="94">
        <v>2006145</v>
      </c>
      <c r="G13" s="94">
        <v>90</v>
      </c>
      <c r="H13" s="94">
        <v>486915</v>
      </c>
      <c r="I13" s="94">
        <f t="shared" si="0"/>
        <v>450</v>
      </c>
      <c r="J13" s="94">
        <f t="shared" si="1"/>
        <v>3254875</v>
      </c>
    </row>
    <row r="14" spans="1:10" ht="19.5" customHeight="1">
      <c r="A14" s="356"/>
      <c r="B14" s="141" t="s">
        <v>76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f t="shared" si="0"/>
        <v>0</v>
      </c>
      <c r="J14" s="94">
        <f t="shared" si="1"/>
        <v>0</v>
      </c>
    </row>
    <row r="15" spans="1:10" ht="18.75" customHeight="1">
      <c r="A15" s="358" t="s">
        <v>78</v>
      </c>
      <c r="B15" s="142" t="s">
        <v>75</v>
      </c>
      <c r="C15" s="96">
        <v>116</v>
      </c>
      <c r="D15" s="96">
        <v>478330</v>
      </c>
      <c r="E15" s="96">
        <v>544</v>
      </c>
      <c r="F15" s="96">
        <v>3139365</v>
      </c>
      <c r="G15" s="96">
        <v>173</v>
      </c>
      <c r="H15" s="96">
        <v>734970</v>
      </c>
      <c r="I15" s="97">
        <f t="shared" si="0"/>
        <v>833</v>
      </c>
      <c r="J15" s="97">
        <f t="shared" si="1"/>
        <v>4352665</v>
      </c>
    </row>
    <row r="16" spans="1:10" ht="19.5" customHeight="1">
      <c r="A16" s="358"/>
      <c r="B16" s="142" t="s">
        <v>76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f t="shared" si="0"/>
        <v>0</v>
      </c>
      <c r="J16" s="95">
        <f t="shared" si="1"/>
        <v>0</v>
      </c>
    </row>
    <row r="17" spans="1:10" ht="19.5" customHeight="1">
      <c r="A17" s="360" t="s">
        <v>79</v>
      </c>
      <c r="B17" s="141" t="s">
        <v>75</v>
      </c>
      <c r="C17" s="94">
        <v>185</v>
      </c>
      <c r="D17" s="94">
        <v>732150</v>
      </c>
      <c r="E17" s="94">
        <v>214</v>
      </c>
      <c r="F17" s="94">
        <v>1021582</v>
      </c>
      <c r="G17" s="94">
        <v>110</v>
      </c>
      <c r="H17" s="94">
        <v>382625</v>
      </c>
      <c r="I17" s="94">
        <f t="shared" si="0"/>
        <v>509</v>
      </c>
      <c r="J17" s="94">
        <f t="shared" si="1"/>
        <v>2136357</v>
      </c>
    </row>
    <row r="18" spans="1:13" ht="22.5" customHeight="1">
      <c r="A18" s="360"/>
      <c r="B18" s="141" t="s">
        <v>76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f t="shared" si="0"/>
        <v>0</v>
      </c>
      <c r="J18" s="94">
        <f t="shared" si="1"/>
        <v>0</v>
      </c>
      <c r="M18" t="s">
        <v>318</v>
      </c>
    </row>
    <row r="19" spans="1:10" ht="20.25" customHeight="1">
      <c r="A19" s="358" t="s">
        <v>71</v>
      </c>
      <c r="B19" s="142" t="s">
        <v>75</v>
      </c>
      <c r="C19" s="95">
        <v>47</v>
      </c>
      <c r="D19" s="95">
        <v>286575</v>
      </c>
      <c r="E19" s="95">
        <v>76</v>
      </c>
      <c r="F19" s="95">
        <v>528580</v>
      </c>
      <c r="G19" s="95">
        <v>83</v>
      </c>
      <c r="H19" s="95">
        <v>277650</v>
      </c>
      <c r="I19" s="95">
        <f t="shared" si="0"/>
        <v>206</v>
      </c>
      <c r="J19" s="95">
        <f t="shared" si="1"/>
        <v>1092805</v>
      </c>
    </row>
    <row r="20" spans="1:10" ht="17.25" customHeight="1" thickBot="1">
      <c r="A20" s="359"/>
      <c r="B20" s="142" t="s">
        <v>76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f t="shared" si="0"/>
        <v>0</v>
      </c>
      <c r="J20" s="95">
        <f t="shared" si="1"/>
        <v>0</v>
      </c>
    </row>
    <row r="21" spans="1:10" ht="24" customHeight="1" thickBot="1">
      <c r="A21" s="361" t="s">
        <v>3</v>
      </c>
      <c r="B21" s="98" t="s">
        <v>128</v>
      </c>
      <c r="C21" s="99">
        <f>C5+C7+C9+C11+C13+C15+C17+C19</f>
        <v>4152</v>
      </c>
      <c r="D21" s="99">
        <f aca="true" t="shared" si="2" ref="D21:J21">D5+D7+D9+D11+D13+D15+D17+D19</f>
        <v>20605144</v>
      </c>
      <c r="E21" s="99">
        <f t="shared" si="2"/>
        <v>4371</v>
      </c>
      <c r="F21" s="99">
        <f t="shared" si="2"/>
        <v>25309790</v>
      </c>
      <c r="G21" s="99">
        <f t="shared" si="2"/>
        <v>3037</v>
      </c>
      <c r="H21" s="99">
        <f t="shared" si="2"/>
        <v>16628820</v>
      </c>
      <c r="I21" s="99">
        <f t="shared" si="2"/>
        <v>11560</v>
      </c>
      <c r="J21" s="99">
        <f t="shared" si="2"/>
        <v>62553354</v>
      </c>
    </row>
    <row r="22" spans="1:10" ht="17.25" customHeight="1" thickBot="1" thickTop="1">
      <c r="A22" s="362"/>
      <c r="B22" s="100" t="s">
        <v>129</v>
      </c>
      <c r="C22" s="94">
        <f>C6+C8+C10+C12+C14+C16+C18+C20</f>
        <v>3</v>
      </c>
      <c r="D22" s="94">
        <f aca="true" t="shared" si="3" ref="D22:J22">D6+D8+D10+D12+D14+D16+D18+D20</f>
        <v>5850</v>
      </c>
      <c r="E22" s="94">
        <f t="shared" si="3"/>
        <v>6</v>
      </c>
      <c r="F22" s="94">
        <f t="shared" si="3"/>
        <v>165350</v>
      </c>
      <c r="G22" s="94">
        <f t="shared" si="3"/>
        <v>0</v>
      </c>
      <c r="H22" s="94">
        <f t="shared" si="3"/>
        <v>0</v>
      </c>
      <c r="I22" s="94">
        <f t="shared" si="3"/>
        <v>9</v>
      </c>
      <c r="J22" s="94">
        <f t="shared" si="3"/>
        <v>171200</v>
      </c>
    </row>
    <row r="23" spans="1:10" ht="21.75" customHeight="1" thickBot="1">
      <c r="A23" s="351" t="s">
        <v>87</v>
      </c>
      <c r="B23" s="351"/>
      <c r="C23" s="101">
        <f>C21+C22</f>
        <v>4155</v>
      </c>
      <c r="D23" s="101">
        <f aca="true" t="shared" si="4" ref="D23:J23">D21+D22</f>
        <v>20610994</v>
      </c>
      <c r="E23" s="101">
        <f t="shared" si="4"/>
        <v>4377</v>
      </c>
      <c r="F23" s="101">
        <f t="shared" si="4"/>
        <v>25475140</v>
      </c>
      <c r="G23" s="101">
        <f t="shared" si="4"/>
        <v>3037</v>
      </c>
      <c r="H23" s="101">
        <f t="shared" si="4"/>
        <v>16628820</v>
      </c>
      <c r="I23" s="101">
        <f t="shared" si="4"/>
        <v>11569</v>
      </c>
      <c r="J23" s="101">
        <f t="shared" si="4"/>
        <v>62724554</v>
      </c>
    </row>
  </sheetData>
  <sheetProtection/>
  <mergeCells count="19">
    <mergeCell ref="E3:F3"/>
    <mergeCell ref="G3:H3"/>
    <mergeCell ref="A19:A20"/>
    <mergeCell ref="A17:A18"/>
    <mergeCell ref="A21:A22"/>
    <mergeCell ref="A2:C2"/>
    <mergeCell ref="A3:A4"/>
    <mergeCell ref="C3:D3"/>
    <mergeCell ref="A9:A10"/>
    <mergeCell ref="A23:B23"/>
    <mergeCell ref="I3:J3"/>
    <mergeCell ref="A1:J1"/>
    <mergeCell ref="G2:J2"/>
    <mergeCell ref="B3:B4"/>
    <mergeCell ref="A5:A6"/>
    <mergeCell ref="A7:A8"/>
    <mergeCell ref="A11:A12"/>
    <mergeCell ref="A13:A14"/>
    <mergeCell ref="A15:A16"/>
  </mergeCells>
  <printOptions/>
  <pageMargins left="1" right="1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1">
      <selection activeCell="C3" sqref="C3:H3"/>
    </sheetView>
  </sheetViews>
  <sheetFormatPr defaultColWidth="9.140625" defaultRowHeight="15"/>
  <cols>
    <col min="2" max="2" width="6.7109375" style="0" customWidth="1"/>
    <col min="3" max="3" width="5.28125" style="0" customWidth="1"/>
    <col min="4" max="4" width="10.28125" style="0" customWidth="1"/>
    <col min="5" max="5" width="3.140625" style="0" customWidth="1"/>
    <col min="6" max="6" width="9.421875" style="0" customWidth="1"/>
    <col min="7" max="7" width="3.57421875" style="0" customWidth="1"/>
    <col min="8" max="8" width="11.28125" style="0" customWidth="1"/>
  </cols>
  <sheetData>
    <row r="1" spans="2:8" ht="18">
      <c r="B1" s="258" t="s">
        <v>292</v>
      </c>
      <c r="C1" s="259"/>
      <c r="D1" s="259"/>
      <c r="E1" s="259"/>
      <c r="F1" s="259"/>
      <c r="G1" s="259"/>
      <c r="H1" s="259"/>
    </row>
    <row r="2" spans="2:8" ht="15.75">
      <c r="B2" s="262" t="s">
        <v>277</v>
      </c>
      <c r="C2" s="262"/>
      <c r="D2" s="118"/>
      <c r="E2" s="118"/>
      <c r="F2" s="118"/>
      <c r="G2" s="260" t="s">
        <v>88</v>
      </c>
      <c r="H2" s="260"/>
    </row>
    <row r="3" spans="2:8" ht="14.25">
      <c r="B3" s="263" t="s">
        <v>10</v>
      </c>
      <c r="C3" s="265" t="s">
        <v>242</v>
      </c>
      <c r="D3" s="265"/>
      <c r="E3" s="265" t="s">
        <v>243</v>
      </c>
      <c r="F3" s="265"/>
      <c r="G3" s="265" t="s">
        <v>244</v>
      </c>
      <c r="H3" s="265"/>
    </row>
    <row r="4" spans="2:8" ht="26.25" thickBot="1">
      <c r="B4" s="264"/>
      <c r="C4" s="123" t="s">
        <v>65</v>
      </c>
      <c r="D4" s="123" t="s">
        <v>157</v>
      </c>
      <c r="E4" s="236" t="s">
        <v>4</v>
      </c>
      <c r="F4" s="236" t="s">
        <v>5</v>
      </c>
      <c r="G4" s="123" t="s">
        <v>65</v>
      </c>
      <c r="H4" s="123" t="s">
        <v>157</v>
      </c>
    </row>
    <row r="5" spans="2:8" ht="21.75" customHeight="1" thickTop="1">
      <c r="B5" s="120" t="s">
        <v>34</v>
      </c>
      <c r="C5" s="65">
        <v>23</v>
      </c>
      <c r="D5" s="65">
        <v>29628909</v>
      </c>
      <c r="E5" s="65">
        <v>0</v>
      </c>
      <c r="F5" s="65">
        <v>0</v>
      </c>
      <c r="G5" s="13">
        <f>C5+E5</f>
        <v>23</v>
      </c>
      <c r="H5" s="13">
        <f>D5+F5</f>
        <v>29628909</v>
      </c>
    </row>
    <row r="6" spans="2:8" ht="21.75" customHeight="1">
      <c r="B6" s="121" t="s">
        <v>35</v>
      </c>
      <c r="C6" s="66">
        <v>55</v>
      </c>
      <c r="D6" s="66">
        <v>36948680</v>
      </c>
      <c r="E6" s="66">
        <v>3</v>
      </c>
      <c r="F6" s="66">
        <v>5620045</v>
      </c>
      <c r="G6" s="12">
        <f aca="true" t="shared" si="0" ref="G6:G15">C6+E6</f>
        <v>58</v>
      </c>
      <c r="H6" s="12">
        <f aca="true" t="shared" si="1" ref="H6:H15">D6+F6</f>
        <v>42568725</v>
      </c>
    </row>
    <row r="7" spans="2:8" ht="21.75" customHeight="1">
      <c r="B7" s="120" t="s">
        <v>36</v>
      </c>
      <c r="C7" s="65">
        <v>90</v>
      </c>
      <c r="D7" s="65">
        <v>119058469</v>
      </c>
      <c r="E7" s="65">
        <v>0</v>
      </c>
      <c r="F7" s="65">
        <v>0</v>
      </c>
      <c r="G7" s="13">
        <f t="shared" si="0"/>
        <v>90</v>
      </c>
      <c r="H7" s="13">
        <f t="shared" si="1"/>
        <v>119058469</v>
      </c>
    </row>
    <row r="8" spans="2:8" ht="21.75" customHeight="1">
      <c r="B8" s="121" t="s">
        <v>37</v>
      </c>
      <c r="C8" s="66">
        <v>38</v>
      </c>
      <c r="D8" s="66">
        <v>58070968</v>
      </c>
      <c r="E8" s="66">
        <v>8</v>
      </c>
      <c r="F8" s="66">
        <v>14711992</v>
      </c>
      <c r="G8" s="12">
        <f t="shared" si="0"/>
        <v>46</v>
      </c>
      <c r="H8" s="12">
        <f t="shared" si="1"/>
        <v>72782960</v>
      </c>
    </row>
    <row r="9" spans="2:8" ht="21.75" customHeight="1">
      <c r="B9" s="120" t="s">
        <v>38</v>
      </c>
      <c r="C9" s="65">
        <v>20</v>
      </c>
      <c r="D9" s="65">
        <v>4381950</v>
      </c>
      <c r="E9" s="65">
        <v>16</v>
      </c>
      <c r="F9" s="65">
        <v>15929259</v>
      </c>
      <c r="G9" s="13">
        <f t="shared" si="0"/>
        <v>36</v>
      </c>
      <c r="H9" s="13">
        <f t="shared" si="1"/>
        <v>20311209</v>
      </c>
    </row>
    <row r="10" spans="2:8" ht="21.75" customHeight="1">
      <c r="B10" s="121" t="s">
        <v>39</v>
      </c>
      <c r="C10" s="66">
        <v>20</v>
      </c>
      <c r="D10" s="66">
        <v>64736256</v>
      </c>
      <c r="E10" s="66">
        <v>0</v>
      </c>
      <c r="F10" s="66">
        <v>0</v>
      </c>
      <c r="G10" s="12">
        <f t="shared" si="0"/>
        <v>20</v>
      </c>
      <c r="H10" s="12">
        <f t="shared" si="1"/>
        <v>64736256</v>
      </c>
    </row>
    <row r="11" spans="2:8" ht="21.75" customHeight="1">
      <c r="B11" s="120" t="s">
        <v>97</v>
      </c>
      <c r="C11" s="65">
        <v>10</v>
      </c>
      <c r="D11" s="65">
        <v>4076396</v>
      </c>
      <c r="E11" s="65">
        <v>1</v>
      </c>
      <c r="F11" s="65">
        <v>534515</v>
      </c>
      <c r="G11" s="13">
        <f t="shared" si="0"/>
        <v>11</v>
      </c>
      <c r="H11" s="13">
        <f t="shared" si="1"/>
        <v>4610911</v>
      </c>
    </row>
    <row r="12" spans="2:8" ht="21.75" customHeight="1">
      <c r="B12" s="121" t="s">
        <v>96</v>
      </c>
      <c r="C12" s="66">
        <v>45</v>
      </c>
      <c r="D12" s="66">
        <v>4401724</v>
      </c>
      <c r="E12" s="66">
        <v>4</v>
      </c>
      <c r="F12" s="66">
        <v>508946</v>
      </c>
      <c r="G12" s="12">
        <f t="shared" si="0"/>
        <v>49</v>
      </c>
      <c r="H12" s="12">
        <f t="shared" si="1"/>
        <v>4910670</v>
      </c>
    </row>
    <row r="13" spans="2:8" ht="21.75" customHeight="1">
      <c r="B13" s="120" t="s">
        <v>40</v>
      </c>
      <c r="C13" s="65">
        <v>7</v>
      </c>
      <c r="D13" s="65">
        <v>20292462</v>
      </c>
      <c r="E13" s="65">
        <v>0</v>
      </c>
      <c r="F13" s="65">
        <v>591045</v>
      </c>
      <c r="G13" s="13">
        <f t="shared" si="0"/>
        <v>7</v>
      </c>
      <c r="H13" s="13">
        <f t="shared" si="1"/>
        <v>20883507</v>
      </c>
    </row>
    <row r="14" spans="2:8" ht="21.75" customHeight="1">
      <c r="B14" s="121" t="s">
        <v>41</v>
      </c>
      <c r="C14" s="66">
        <v>14</v>
      </c>
      <c r="D14" s="66">
        <v>10771190</v>
      </c>
      <c r="E14" s="66">
        <v>5</v>
      </c>
      <c r="F14" s="66">
        <v>10203921</v>
      </c>
      <c r="G14" s="12">
        <f t="shared" si="0"/>
        <v>19</v>
      </c>
      <c r="H14" s="12">
        <f t="shared" si="1"/>
        <v>20975111</v>
      </c>
    </row>
    <row r="15" spans="2:8" ht="21.75" customHeight="1" thickBot="1">
      <c r="B15" s="120" t="s">
        <v>42</v>
      </c>
      <c r="C15" s="65">
        <v>50</v>
      </c>
      <c r="D15" s="65">
        <v>117702946</v>
      </c>
      <c r="E15" s="65">
        <v>0</v>
      </c>
      <c r="F15" s="65">
        <v>0</v>
      </c>
      <c r="G15" s="13">
        <f t="shared" si="0"/>
        <v>50</v>
      </c>
      <c r="H15" s="13">
        <f t="shared" si="1"/>
        <v>117702946</v>
      </c>
    </row>
    <row r="16" spans="2:8" ht="21.75" customHeight="1" thickBot="1">
      <c r="B16" s="124" t="s">
        <v>3</v>
      </c>
      <c r="C16" s="23">
        <f aca="true" t="shared" si="2" ref="C16:H16">SUM(C5:C15)</f>
        <v>372</v>
      </c>
      <c r="D16" s="23">
        <f t="shared" si="2"/>
        <v>470069950</v>
      </c>
      <c r="E16" s="23">
        <f t="shared" si="2"/>
        <v>37</v>
      </c>
      <c r="F16" s="23">
        <f t="shared" si="2"/>
        <v>48099723</v>
      </c>
      <c r="G16" s="23">
        <f t="shared" si="2"/>
        <v>409</v>
      </c>
      <c r="H16" s="23">
        <f t="shared" si="2"/>
        <v>518169673</v>
      </c>
    </row>
    <row r="17" ht="15" thickTop="1"/>
    <row r="18" spans="2:7" ht="15">
      <c r="B18" s="261"/>
      <c r="C18" s="261"/>
      <c r="D18" s="261"/>
      <c r="E18" s="261"/>
      <c r="F18" s="261"/>
      <c r="G18" s="261"/>
    </row>
  </sheetData>
  <sheetProtection/>
  <mergeCells count="8">
    <mergeCell ref="B1:H1"/>
    <mergeCell ref="G2:H2"/>
    <mergeCell ref="B18:G18"/>
    <mergeCell ref="B2:C2"/>
    <mergeCell ref="B3:B4"/>
    <mergeCell ref="C3:D3"/>
    <mergeCell ref="E3:F3"/>
    <mergeCell ref="G3:H3"/>
  </mergeCells>
  <printOptions horizontalCentered="1" verticalCentered="1"/>
  <pageMargins left="1" right="1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N20"/>
  <sheetViews>
    <sheetView rightToLeft="1" zoomScalePageLayoutView="0" workbookViewId="0" topLeftCell="A1">
      <selection activeCell="G13" sqref="G13"/>
    </sheetView>
  </sheetViews>
  <sheetFormatPr defaultColWidth="9.140625" defaultRowHeight="15"/>
  <cols>
    <col min="2" max="2" width="10.8515625" style="0" customWidth="1"/>
    <col min="3" max="3" width="9.00390625" style="0" customWidth="1"/>
    <col min="4" max="4" width="13.421875" style="0" customWidth="1"/>
    <col min="5" max="5" width="9.57421875" style="0" customWidth="1"/>
    <col min="6" max="6" width="9.7109375" style="0" customWidth="1"/>
    <col min="7" max="7" width="9.140625" style="0" customWidth="1"/>
    <col min="8" max="8" width="11.7109375" style="0" customWidth="1"/>
    <col min="9" max="9" width="15.7109375" style="0" customWidth="1"/>
    <col min="14" max="14" width="14.00390625" style="0" customWidth="1"/>
  </cols>
  <sheetData>
    <row r="1" spans="2:9" ht="21.75" customHeight="1">
      <c r="B1" s="259" t="s">
        <v>299</v>
      </c>
      <c r="C1" s="259"/>
      <c r="D1" s="259"/>
      <c r="E1" s="259"/>
      <c r="F1" s="259"/>
      <c r="G1" s="259"/>
      <c r="H1" s="259"/>
      <c r="I1" s="259"/>
    </row>
    <row r="2" spans="2:9" ht="16.5" customHeight="1">
      <c r="B2" s="262" t="s">
        <v>288</v>
      </c>
      <c r="C2" s="262"/>
      <c r="D2" s="152"/>
      <c r="E2" s="152"/>
      <c r="F2" s="152"/>
      <c r="G2" s="152"/>
      <c r="H2" s="260" t="s">
        <v>88</v>
      </c>
      <c r="I2" s="260"/>
    </row>
    <row r="3" spans="2:9" ht="30.75" customHeight="1" thickBot="1">
      <c r="B3" s="123" t="s">
        <v>10</v>
      </c>
      <c r="C3" s="245" t="s">
        <v>80</v>
      </c>
      <c r="D3" s="245" t="s">
        <v>81</v>
      </c>
      <c r="E3" s="245" t="s">
        <v>82</v>
      </c>
      <c r="F3" s="245" t="s">
        <v>83</v>
      </c>
      <c r="G3" s="245" t="s">
        <v>84</v>
      </c>
      <c r="H3" s="245" t="s">
        <v>85</v>
      </c>
      <c r="I3" s="245" t="s">
        <v>3</v>
      </c>
    </row>
    <row r="4" spans="2:14" ht="21.75" customHeight="1" thickTop="1">
      <c r="B4" s="120" t="s">
        <v>34</v>
      </c>
      <c r="C4" s="65">
        <v>78451</v>
      </c>
      <c r="D4" s="65">
        <v>83820</v>
      </c>
      <c r="E4" s="65">
        <v>3550</v>
      </c>
      <c r="F4" s="65">
        <v>117540</v>
      </c>
      <c r="G4" s="65">
        <v>5700</v>
      </c>
      <c r="H4" s="65">
        <v>70450</v>
      </c>
      <c r="I4" s="21">
        <f>C4+D4+E4+F4+G4+H4</f>
        <v>359511</v>
      </c>
      <c r="J4" s="10"/>
      <c r="L4" s="10"/>
      <c r="N4" s="10"/>
    </row>
    <row r="5" spans="2:9" ht="21.75" customHeight="1">
      <c r="B5" s="121" t="s">
        <v>35</v>
      </c>
      <c r="C5" s="66">
        <v>240050</v>
      </c>
      <c r="D5" s="66">
        <v>31400</v>
      </c>
      <c r="E5" s="66">
        <v>89750</v>
      </c>
      <c r="F5" s="66">
        <v>278700</v>
      </c>
      <c r="G5" s="66">
        <v>0</v>
      </c>
      <c r="H5" s="66">
        <v>239650</v>
      </c>
      <c r="I5" s="22">
        <f aca="true" t="shared" si="0" ref="I5:I14">C5+D5+E5+F5+G5+H5</f>
        <v>879550</v>
      </c>
    </row>
    <row r="6" spans="2:9" ht="21.75" customHeight="1">
      <c r="B6" s="120" t="s">
        <v>36</v>
      </c>
      <c r="C6" s="65">
        <v>753350</v>
      </c>
      <c r="D6" s="65">
        <v>258650</v>
      </c>
      <c r="E6" s="65">
        <v>15500</v>
      </c>
      <c r="F6" s="65">
        <v>712900</v>
      </c>
      <c r="G6" s="65">
        <v>30500</v>
      </c>
      <c r="H6" s="65">
        <v>341700</v>
      </c>
      <c r="I6" s="21">
        <f t="shared" si="0"/>
        <v>2112600</v>
      </c>
    </row>
    <row r="7" spans="2:9" ht="21.75" customHeight="1">
      <c r="B7" s="121" t="s">
        <v>37</v>
      </c>
      <c r="C7" s="66">
        <v>545099</v>
      </c>
      <c r="D7" s="66">
        <v>93850</v>
      </c>
      <c r="E7" s="66">
        <v>250000</v>
      </c>
      <c r="F7" s="66">
        <v>363215</v>
      </c>
      <c r="G7" s="66">
        <v>3900</v>
      </c>
      <c r="H7" s="66">
        <v>117600</v>
      </c>
      <c r="I7" s="22">
        <f t="shared" si="0"/>
        <v>1373664</v>
      </c>
    </row>
    <row r="8" spans="2:9" ht="21.75" customHeight="1">
      <c r="B8" s="120" t="s">
        <v>38</v>
      </c>
      <c r="C8" s="65">
        <v>2750</v>
      </c>
      <c r="D8" s="65">
        <v>50050</v>
      </c>
      <c r="E8" s="65">
        <v>3750</v>
      </c>
      <c r="F8" s="65">
        <v>81920</v>
      </c>
      <c r="G8" s="65">
        <v>250</v>
      </c>
      <c r="H8" s="65">
        <v>22425</v>
      </c>
      <c r="I8" s="21">
        <f t="shared" si="0"/>
        <v>161145</v>
      </c>
    </row>
    <row r="9" spans="2:9" ht="21.75" customHeight="1">
      <c r="B9" s="121" t="s">
        <v>39</v>
      </c>
      <c r="C9" s="66">
        <v>320550</v>
      </c>
      <c r="D9" s="66">
        <v>263250</v>
      </c>
      <c r="E9" s="66">
        <v>159000</v>
      </c>
      <c r="F9" s="66">
        <v>397300</v>
      </c>
      <c r="G9" s="66">
        <v>67750</v>
      </c>
      <c r="H9" s="66">
        <v>127000</v>
      </c>
      <c r="I9" s="22">
        <f t="shared" si="0"/>
        <v>1334850</v>
      </c>
    </row>
    <row r="10" spans="2:9" ht="21.75" customHeight="1">
      <c r="B10" s="120" t="s">
        <v>97</v>
      </c>
      <c r="C10" s="65">
        <v>11550</v>
      </c>
      <c r="D10" s="65">
        <v>5750</v>
      </c>
      <c r="E10" s="65">
        <v>0</v>
      </c>
      <c r="F10" s="65">
        <v>19000</v>
      </c>
      <c r="G10" s="65">
        <v>760</v>
      </c>
      <c r="H10" s="65">
        <v>7400</v>
      </c>
      <c r="I10" s="21">
        <f t="shared" si="0"/>
        <v>44460</v>
      </c>
    </row>
    <row r="11" spans="2:9" ht="21.75" customHeight="1">
      <c r="B11" s="121" t="s">
        <v>96</v>
      </c>
      <c r="C11" s="66">
        <v>5250</v>
      </c>
      <c r="D11" s="66">
        <v>8190</v>
      </c>
      <c r="E11" s="66">
        <v>1800</v>
      </c>
      <c r="F11" s="66">
        <v>12200</v>
      </c>
      <c r="G11" s="66">
        <v>80</v>
      </c>
      <c r="H11" s="66">
        <v>750</v>
      </c>
      <c r="I11" s="22">
        <f t="shared" si="0"/>
        <v>28270</v>
      </c>
    </row>
    <row r="12" spans="2:9" ht="21.75" customHeight="1">
      <c r="B12" s="120" t="s">
        <v>40</v>
      </c>
      <c r="C12" s="65">
        <v>23000</v>
      </c>
      <c r="D12" s="65">
        <v>17750</v>
      </c>
      <c r="E12" s="65">
        <v>35000</v>
      </c>
      <c r="F12" s="65">
        <v>29850</v>
      </c>
      <c r="G12" s="65">
        <v>0</v>
      </c>
      <c r="H12" s="65">
        <v>6000</v>
      </c>
      <c r="I12" s="21">
        <f t="shared" si="0"/>
        <v>111600</v>
      </c>
    </row>
    <row r="13" spans="2:9" ht="21.75" customHeight="1">
      <c r="B13" s="121" t="s">
        <v>41</v>
      </c>
      <c r="C13" s="66">
        <v>626611</v>
      </c>
      <c r="D13" s="66">
        <v>65150</v>
      </c>
      <c r="E13" s="66">
        <v>0</v>
      </c>
      <c r="F13" s="66">
        <v>179600</v>
      </c>
      <c r="G13" s="66">
        <v>13000</v>
      </c>
      <c r="H13" s="66">
        <v>179900</v>
      </c>
      <c r="I13" s="22">
        <f t="shared" si="0"/>
        <v>1064261</v>
      </c>
    </row>
    <row r="14" spans="2:9" ht="21.75" customHeight="1" thickBot="1">
      <c r="B14" s="120" t="s">
        <v>42</v>
      </c>
      <c r="C14" s="65">
        <v>454853</v>
      </c>
      <c r="D14" s="65">
        <v>86000</v>
      </c>
      <c r="E14" s="65">
        <v>0</v>
      </c>
      <c r="F14" s="65">
        <v>309300</v>
      </c>
      <c r="G14" s="65">
        <v>20600</v>
      </c>
      <c r="H14" s="65">
        <v>185300</v>
      </c>
      <c r="I14" s="21">
        <f t="shared" si="0"/>
        <v>1056053</v>
      </c>
    </row>
    <row r="15" spans="2:9" ht="21.75" customHeight="1" thickBot="1">
      <c r="B15" s="134" t="s">
        <v>3</v>
      </c>
      <c r="C15" s="23">
        <f aca="true" t="shared" si="1" ref="C15:I15">SUM(C4:C14)</f>
        <v>3061514</v>
      </c>
      <c r="D15" s="23">
        <f t="shared" si="1"/>
        <v>963860</v>
      </c>
      <c r="E15" s="23">
        <f t="shared" si="1"/>
        <v>558350</v>
      </c>
      <c r="F15" s="23">
        <f t="shared" si="1"/>
        <v>2501525</v>
      </c>
      <c r="G15" s="23">
        <f t="shared" si="1"/>
        <v>142540</v>
      </c>
      <c r="H15" s="23">
        <f t="shared" si="1"/>
        <v>1298175</v>
      </c>
      <c r="I15" s="23">
        <f t="shared" si="1"/>
        <v>8525964</v>
      </c>
    </row>
    <row r="16" ht="15" thickTop="1"/>
    <row r="17" spans="2:7" ht="15">
      <c r="B17" s="261"/>
      <c r="C17" s="261"/>
      <c r="D17" s="261"/>
      <c r="E17" s="261"/>
      <c r="F17" s="261"/>
      <c r="G17" s="261"/>
    </row>
    <row r="19" ht="14.25">
      <c r="I19" s="10"/>
    </row>
    <row r="20" ht="14.25">
      <c r="L20" s="10"/>
    </row>
  </sheetData>
  <sheetProtection/>
  <mergeCells count="4">
    <mergeCell ref="B1:I1"/>
    <mergeCell ref="B2:C2"/>
    <mergeCell ref="H2:I2"/>
    <mergeCell ref="B17:G17"/>
  </mergeCells>
  <printOptions/>
  <pageMargins left="1" right="1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62"/>
  <sheetViews>
    <sheetView rightToLeft="1" zoomScalePageLayoutView="0" workbookViewId="0" topLeftCell="B1">
      <selection activeCell="I2" sqref="I2:J2"/>
    </sheetView>
  </sheetViews>
  <sheetFormatPr defaultColWidth="9.140625" defaultRowHeight="15"/>
  <cols>
    <col min="1" max="1" width="4.7109375" style="0" customWidth="1"/>
    <col min="2" max="2" width="7.8515625" style="0" customWidth="1"/>
    <col min="3" max="3" width="9.140625" style="0" customWidth="1"/>
    <col min="4" max="4" width="12.8515625" style="0" customWidth="1"/>
    <col min="5" max="5" width="11.57421875" style="0" customWidth="1"/>
    <col min="6" max="6" width="10.421875" style="0" customWidth="1"/>
    <col min="7" max="7" width="13.421875" style="0" customWidth="1"/>
    <col min="8" max="8" width="16.00390625" style="0" customWidth="1"/>
    <col min="9" max="9" width="13.8515625" style="0" customWidth="1"/>
    <col min="10" max="10" width="15.8515625" style="0" customWidth="1"/>
    <col min="11" max="11" width="11.00390625" style="0" customWidth="1"/>
    <col min="12" max="12" width="11.57421875" style="0" customWidth="1"/>
  </cols>
  <sheetData>
    <row r="1" spans="2:10" ht="35.25" customHeight="1">
      <c r="B1" s="367" t="s">
        <v>319</v>
      </c>
      <c r="C1" s="367"/>
      <c r="D1" s="367"/>
      <c r="E1" s="367"/>
      <c r="F1" s="367"/>
      <c r="G1" s="367"/>
      <c r="H1" s="367"/>
      <c r="I1" s="52"/>
      <c r="J1" s="52"/>
    </row>
    <row r="2" spans="2:10" ht="27.75" customHeight="1">
      <c r="B2" s="262" t="s">
        <v>274</v>
      </c>
      <c r="C2" s="262"/>
      <c r="D2" s="152"/>
      <c r="E2" s="152"/>
      <c r="F2" s="152"/>
      <c r="G2" s="152"/>
      <c r="H2" s="152" t="s">
        <v>135</v>
      </c>
      <c r="I2" s="363"/>
      <c r="J2" s="363"/>
    </row>
    <row r="3" spans="2:10" ht="45" customHeight="1" thickBot="1">
      <c r="B3" s="144" t="s">
        <v>10</v>
      </c>
      <c r="C3" s="246" t="s">
        <v>131</v>
      </c>
      <c r="D3" s="246" t="s">
        <v>12</v>
      </c>
      <c r="E3" s="247" t="s">
        <v>132</v>
      </c>
      <c r="F3" s="247" t="s">
        <v>133</v>
      </c>
      <c r="G3" s="247" t="s">
        <v>134</v>
      </c>
      <c r="H3" s="246" t="s">
        <v>11</v>
      </c>
      <c r="I3" s="49"/>
      <c r="J3" s="49"/>
    </row>
    <row r="4" spans="2:15" ht="21.75" customHeight="1" thickTop="1">
      <c r="B4" s="120" t="s">
        <v>34</v>
      </c>
      <c r="C4" s="74">
        <v>2219766</v>
      </c>
      <c r="D4" s="74">
        <v>24833159</v>
      </c>
      <c r="E4" s="74">
        <v>2575984</v>
      </c>
      <c r="F4" s="74">
        <v>0</v>
      </c>
      <c r="G4" s="74">
        <f>C4+D4+E4+F4</f>
        <v>29628909</v>
      </c>
      <c r="H4" s="74">
        <v>2005736</v>
      </c>
      <c r="I4" s="27"/>
      <c r="J4" s="27"/>
      <c r="M4" s="10"/>
      <c r="O4" s="10"/>
    </row>
    <row r="5" spans="2:10" ht="21.75" customHeight="1">
      <c r="B5" s="121" t="s">
        <v>35</v>
      </c>
      <c r="C5" s="75">
        <v>4399849</v>
      </c>
      <c r="D5" s="75">
        <v>31691091</v>
      </c>
      <c r="E5" s="75">
        <v>6497585</v>
      </c>
      <c r="F5" s="75">
        <v>0</v>
      </c>
      <c r="G5" s="75">
        <f aca="true" t="shared" si="0" ref="G5:G14">C5+D5+E5+F5</f>
        <v>42588525</v>
      </c>
      <c r="H5" s="75">
        <v>36359113</v>
      </c>
      <c r="I5" s="27"/>
      <c r="J5" s="27"/>
    </row>
    <row r="6" spans="2:10" ht="21.75" customHeight="1">
      <c r="B6" s="120" t="s">
        <v>36</v>
      </c>
      <c r="C6" s="74">
        <v>16676125</v>
      </c>
      <c r="D6" s="74">
        <v>81485401</v>
      </c>
      <c r="E6" s="74">
        <v>20386791</v>
      </c>
      <c r="F6" s="74">
        <v>272005</v>
      </c>
      <c r="G6" s="74">
        <f t="shared" si="0"/>
        <v>118820322</v>
      </c>
      <c r="H6" s="74">
        <v>11702412</v>
      </c>
      <c r="I6" s="27"/>
      <c r="J6" s="27"/>
    </row>
    <row r="7" spans="2:10" ht="21.75" customHeight="1">
      <c r="B7" s="121" t="s">
        <v>37</v>
      </c>
      <c r="C7" s="75">
        <v>12593916</v>
      </c>
      <c r="D7" s="75">
        <v>49880219</v>
      </c>
      <c r="E7" s="75">
        <v>10851061</v>
      </c>
      <c r="F7" s="75">
        <v>152797</v>
      </c>
      <c r="G7" s="75">
        <f t="shared" si="0"/>
        <v>73477993</v>
      </c>
      <c r="H7" s="75">
        <v>10468640</v>
      </c>
      <c r="I7" s="27"/>
      <c r="J7" s="27"/>
    </row>
    <row r="8" spans="2:10" ht="21.75" customHeight="1">
      <c r="B8" s="120" t="s">
        <v>38</v>
      </c>
      <c r="C8" s="74">
        <v>2214673</v>
      </c>
      <c r="D8" s="74">
        <v>16542936</v>
      </c>
      <c r="E8" s="74">
        <v>1582700</v>
      </c>
      <c r="F8" s="74">
        <v>20250</v>
      </c>
      <c r="G8" s="74">
        <f t="shared" si="0"/>
        <v>20360559</v>
      </c>
      <c r="H8" s="74">
        <v>307776062</v>
      </c>
      <c r="I8" s="27"/>
      <c r="J8" s="27"/>
    </row>
    <row r="9" spans="2:10" ht="21.75" customHeight="1">
      <c r="B9" s="121" t="s">
        <v>39</v>
      </c>
      <c r="C9" s="75">
        <v>12241815</v>
      </c>
      <c r="D9" s="75">
        <v>29084756</v>
      </c>
      <c r="E9" s="75">
        <v>22908460</v>
      </c>
      <c r="F9" s="75">
        <v>246656</v>
      </c>
      <c r="G9" s="75">
        <f t="shared" si="0"/>
        <v>64481687</v>
      </c>
      <c r="H9" s="75">
        <v>5938110</v>
      </c>
      <c r="I9" s="27"/>
      <c r="J9" s="27"/>
    </row>
    <row r="10" spans="2:12" ht="21.75" customHeight="1">
      <c r="B10" s="120" t="s">
        <v>97</v>
      </c>
      <c r="C10" s="74">
        <v>788060</v>
      </c>
      <c r="D10" s="74">
        <v>3429101</v>
      </c>
      <c r="E10" s="74">
        <v>393750</v>
      </c>
      <c r="F10" s="74">
        <v>0</v>
      </c>
      <c r="G10" s="74">
        <f t="shared" si="0"/>
        <v>4610911</v>
      </c>
      <c r="H10" s="74">
        <v>603971</v>
      </c>
      <c r="I10" s="27"/>
      <c r="J10" s="27"/>
      <c r="L10" s="27"/>
    </row>
    <row r="11" spans="2:10" ht="21.75" customHeight="1">
      <c r="B11" s="121" t="s">
        <v>96</v>
      </c>
      <c r="C11" s="75">
        <v>797425</v>
      </c>
      <c r="D11" s="75">
        <v>3494847</v>
      </c>
      <c r="E11" s="75">
        <v>487798</v>
      </c>
      <c r="F11" s="75">
        <v>97278</v>
      </c>
      <c r="G11" s="75">
        <f t="shared" si="0"/>
        <v>4877348</v>
      </c>
      <c r="H11" s="75">
        <v>249247</v>
      </c>
      <c r="I11" s="27"/>
      <c r="J11" s="27"/>
    </row>
    <row r="12" spans="2:10" ht="21.75" customHeight="1">
      <c r="B12" s="120" t="s">
        <v>40</v>
      </c>
      <c r="C12" s="74">
        <v>1560200</v>
      </c>
      <c r="D12" s="74">
        <v>18732018</v>
      </c>
      <c r="E12" s="74">
        <v>401289</v>
      </c>
      <c r="F12" s="74">
        <v>173578</v>
      </c>
      <c r="G12" s="74">
        <f t="shared" si="0"/>
        <v>20867085</v>
      </c>
      <c r="H12" s="74">
        <v>1335747</v>
      </c>
      <c r="I12" s="27"/>
      <c r="J12" s="27"/>
    </row>
    <row r="13" spans="2:10" ht="21.75" customHeight="1">
      <c r="B13" s="121" t="s">
        <v>41</v>
      </c>
      <c r="C13" s="75">
        <v>3140761</v>
      </c>
      <c r="D13" s="75">
        <v>14457544</v>
      </c>
      <c r="E13" s="75">
        <v>3376807</v>
      </c>
      <c r="F13" s="75">
        <v>0</v>
      </c>
      <c r="G13" s="75">
        <f t="shared" si="0"/>
        <v>20975112</v>
      </c>
      <c r="H13" s="75">
        <v>1540606</v>
      </c>
      <c r="I13" s="27"/>
      <c r="J13" s="27"/>
    </row>
    <row r="14" spans="2:14" ht="21.75" customHeight="1" thickBot="1">
      <c r="B14" s="120" t="s">
        <v>42</v>
      </c>
      <c r="C14" s="74">
        <v>14617928</v>
      </c>
      <c r="D14" s="74">
        <v>86801624</v>
      </c>
      <c r="E14" s="74">
        <v>16061670</v>
      </c>
      <c r="F14" s="74">
        <v>0</v>
      </c>
      <c r="G14" s="74">
        <f t="shared" si="0"/>
        <v>117481222</v>
      </c>
      <c r="H14" s="74">
        <v>22807732</v>
      </c>
      <c r="I14" s="27"/>
      <c r="J14" s="27"/>
      <c r="K14" s="28"/>
      <c r="L14" s="28"/>
      <c r="M14" s="28"/>
      <c r="N14" s="28"/>
    </row>
    <row r="15" spans="2:10" ht="21.75" customHeight="1" thickBot="1">
      <c r="B15" s="134" t="s">
        <v>3</v>
      </c>
      <c r="C15" s="76">
        <f aca="true" t="shared" si="1" ref="C15:H15">SUM(C4:C14)</f>
        <v>71250518</v>
      </c>
      <c r="D15" s="76">
        <f t="shared" si="1"/>
        <v>360432696</v>
      </c>
      <c r="E15" s="76">
        <f t="shared" si="1"/>
        <v>85523895</v>
      </c>
      <c r="F15" s="76">
        <f t="shared" si="1"/>
        <v>962564</v>
      </c>
      <c r="G15" s="76">
        <f t="shared" si="1"/>
        <v>518169673</v>
      </c>
      <c r="H15" s="76">
        <f t="shared" si="1"/>
        <v>400787376</v>
      </c>
      <c r="I15" s="27"/>
      <c r="J15" s="27"/>
    </row>
    <row r="16" spans="2:10" ht="30" customHeight="1" thickBot="1" thickTop="1">
      <c r="B16" s="153" t="s">
        <v>94</v>
      </c>
      <c r="C16" s="55">
        <f>C15/G15*100</f>
        <v>13.750422248273878</v>
      </c>
      <c r="D16" s="55">
        <f>D15/G15*100</f>
        <v>69.55881727180896</v>
      </c>
      <c r="E16" s="55">
        <f>E15/G15*100</f>
        <v>16.50499816109462</v>
      </c>
      <c r="F16" s="55">
        <f>F15/G15*100</f>
        <v>0.18576231882254524</v>
      </c>
      <c r="G16" s="56"/>
      <c r="H16" s="54"/>
      <c r="I16" s="53"/>
      <c r="J16" s="53"/>
    </row>
    <row r="17" ht="14.25">
      <c r="J17" s="10"/>
    </row>
    <row r="18" spans="2:10" ht="15">
      <c r="B18" s="261"/>
      <c r="C18" s="261"/>
      <c r="D18" s="261"/>
      <c r="E18" s="261"/>
      <c r="F18" s="261"/>
      <c r="G18" s="261"/>
      <c r="H18" s="26"/>
      <c r="I18" s="26"/>
      <c r="J18" s="26"/>
    </row>
    <row r="23" spans="2:10" ht="16.5" customHeight="1">
      <c r="B23" s="46"/>
      <c r="C23" s="46"/>
      <c r="D23" s="46"/>
      <c r="E23" s="46"/>
      <c r="F23" s="46"/>
      <c r="G23" s="46"/>
      <c r="H23" s="46"/>
      <c r="I23" s="46"/>
      <c r="J23" s="46"/>
    </row>
    <row r="24" spans="2:10" ht="0.75" customHeight="1">
      <c r="B24" s="47"/>
      <c r="C24" s="47"/>
      <c r="D24" s="47"/>
      <c r="E24" s="47"/>
      <c r="F24" s="47"/>
      <c r="G24" s="47"/>
      <c r="H24" s="47"/>
      <c r="I24" s="47"/>
      <c r="J24" s="47"/>
    </row>
    <row r="25" spans="2:10" ht="11.25" customHeight="1" hidden="1">
      <c r="B25" s="47"/>
      <c r="C25" s="47"/>
      <c r="D25" s="47"/>
      <c r="E25" s="47"/>
      <c r="F25" s="47"/>
      <c r="G25" s="47"/>
      <c r="H25" s="47"/>
      <c r="I25" s="47"/>
      <c r="J25" s="47"/>
    </row>
    <row r="26" spans="2:10" ht="13.5" customHeight="1" hidden="1">
      <c r="B26" s="47"/>
      <c r="C26" s="47"/>
      <c r="D26" s="47"/>
      <c r="E26" s="47"/>
      <c r="F26" s="47"/>
      <c r="G26" s="47"/>
      <c r="H26" s="47"/>
      <c r="I26" s="47"/>
      <c r="J26" s="47"/>
    </row>
    <row r="27" spans="2:10" ht="39" customHeight="1">
      <c r="B27" s="364"/>
      <c r="C27" s="364"/>
      <c r="D27" s="364"/>
      <c r="E27" s="364"/>
      <c r="F27" s="364"/>
      <c r="G27" s="364"/>
      <c r="H27" s="364"/>
      <c r="I27" s="364"/>
      <c r="J27" s="364"/>
    </row>
    <row r="28" spans="2:10" ht="33" customHeight="1">
      <c r="B28" s="365"/>
      <c r="C28" s="365"/>
      <c r="D28" s="43"/>
      <c r="E28" s="43"/>
      <c r="F28" s="43"/>
      <c r="G28" s="43"/>
      <c r="H28" s="43"/>
      <c r="I28" s="363"/>
      <c r="J28" s="363"/>
    </row>
    <row r="29" spans="2:10" ht="48" customHeight="1">
      <c r="B29" s="48"/>
      <c r="C29" s="49"/>
      <c r="D29" s="49"/>
      <c r="E29" s="49"/>
      <c r="F29" s="50"/>
      <c r="G29" s="50"/>
      <c r="H29" s="49"/>
      <c r="I29" s="49"/>
      <c r="J29" s="50"/>
    </row>
    <row r="30" spans="2:11" ht="19.5" customHeight="1">
      <c r="B30" s="28"/>
      <c r="C30" s="45"/>
      <c r="F30" s="10"/>
      <c r="K30" s="10"/>
    </row>
    <row r="31" spans="2:11" ht="19.5" customHeight="1">
      <c r="B31" s="28"/>
      <c r="C31" s="45"/>
      <c r="F31" s="10"/>
      <c r="K31" s="10"/>
    </row>
    <row r="32" spans="2:11" ht="19.5" customHeight="1">
      <c r="B32" s="28"/>
      <c r="C32" s="45"/>
      <c r="F32" s="10"/>
      <c r="K32" s="10"/>
    </row>
    <row r="33" spans="2:11" ht="19.5" customHeight="1">
      <c r="B33" s="28"/>
      <c r="C33" s="45"/>
      <c r="F33" s="10"/>
      <c r="K33" s="10"/>
    </row>
    <row r="34" spans="2:11" ht="19.5" customHeight="1">
      <c r="B34" s="28"/>
      <c r="C34" s="45"/>
      <c r="F34" s="10"/>
      <c r="K34" s="10"/>
    </row>
    <row r="35" spans="2:11" ht="19.5" customHeight="1">
      <c r="B35" s="28"/>
      <c r="C35" s="45"/>
      <c r="F35" s="10"/>
      <c r="K35" s="10"/>
    </row>
    <row r="36" spans="2:11" ht="19.5" customHeight="1">
      <c r="B36" s="28"/>
      <c r="C36" s="45"/>
      <c r="F36" s="10"/>
      <c r="K36" s="10"/>
    </row>
    <row r="37" spans="2:11" ht="19.5" customHeight="1">
      <c r="B37" s="28"/>
      <c r="C37" s="45"/>
      <c r="F37" s="10"/>
      <c r="K37" s="10"/>
    </row>
    <row r="38" spans="2:11" ht="19.5" customHeight="1">
      <c r="B38" s="28"/>
      <c r="C38" s="45"/>
      <c r="F38" s="10"/>
      <c r="K38" s="10"/>
    </row>
    <row r="39" spans="2:11" ht="19.5" customHeight="1">
      <c r="B39" s="28"/>
      <c r="C39" s="45"/>
      <c r="F39" s="10"/>
      <c r="K39" s="10"/>
    </row>
    <row r="40" spans="2:11" ht="19.5" customHeight="1">
      <c r="B40" s="28"/>
      <c r="C40" s="45"/>
      <c r="F40" s="10"/>
      <c r="K40" s="10"/>
    </row>
    <row r="41" spans="2:11" ht="19.5" customHeight="1">
      <c r="B41" s="28"/>
      <c r="C41" s="45"/>
      <c r="F41" s="10"/>
      <c r="K41" s="10"/>
    </row>
    <row r="42" spans="2:11" ht="19.5" customHeight="1">
      <c r="B42" s="28"/>
      <c r="C42" s="45"/>
      <c r="K42" s="10"/>
    </row>
    <row r="43" spans="2:11" ht="19.5" customHeight="1">
      <c r="B43" s="28"/>
      <c r="C43" s="28"/>
      <c r="K43" s="10"/>
    </row>
    <row r="44" spans="2:3" ht="25.5" customHeight="1">
      <c r="B44" s="28"/>
      <c r="C44" s="28"/>
    </row>
    <row r="45" spans="2:3" ht="14.25">
      <c r="B45" s="46"/>
      <c r="C45" s="46"/>
    </row>
    <row r="46" spans="2:3" ht="15">
      <c r="B46" s="51"/>
      <c r="C46" s="51"/>
    </row>
    <row r="47" spans="2:3" ht="14.25">
      <c r="B47" s="46"/>
      <c r="C47" s="46"/>
    </row>
    <row r="62" ht="14.25">
      <c r="E62" s="8"/>
    </row>
  </sheetData>
  <sheetProtection/>
  <mergeCells count="7">
    <mergeCell ref="B1:H1"/>
    <mergeCell ref="B18:G18"/>
    <mergeCell ref="B2:C2"/>
    <mergeCell ref="I2:J2"/>
    <mergeCell ref="B27:J27"/>
    <mergeCell ref="B28:C28"/>
    <mergeCell ref="I28:J28"/>
  </mergeCells>
  <printOptions/>
  <pageMargins left="1" right="1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8"/>
  <sheetViews>
    <sheetView rightToLeft="1" zoomScalePageLayoutView="0" workbookViewId="0" topLeftCell="A1">
      <selection activeCell="H12" sqref="H12"/>
    </sheetView>
  </sheetViews>
  <sheetFormatPr defaultColWidth="9.140625" defaultRowHeight="15"/>
  <cols>
    <col min="1" max="1" width="7.28125" style="0" customWidth="1"/>
    <col min="2" max="2" width="9.57421875" style="0" customWidth="1"/>
    <col min="3" max="3" width="10.28125" style="0" customWidth="1"/>
    <col min="4" max="4" width="12.28125" style="0" customWidth="1"/>
    <col min="5" max="5" width="13.140625" style="0" customWidth="1"/>
    <col min="6" max="6" width="8.421875" style="0" customWidth="1"/>
    <col min="7" max="7" width="9.57421875" style="0" customWidth="1"/>
    <col min="8" max="8" width="10.00390625" style="0" customWidth="1"/>
    <col min="9" max="9" width="8.421875" style="0" customWidth="1"/>
    <col min="10" max="10" width="13.140625" style="0" customWidth="1"/>
  </cols>
  <sheetData>
    <row r="2" spans="1:10" ht="21.75" customHeight="1">
      <c r="A2" s="259" t="s">
        <v>320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ht="21.75" customHeight="1">
      <c r="A3" s="262" t="s">
        <v>289</v>
      </c>
      <c r="B3" s="262"/>
      <c r="C3" s="366" t="s">
        <v>136</v>
      </c>
      <c r="D3" s="366"/>
      <c r="E3" s="366"/>
      <c r="F3" s="366"/>
      <c r="G3" s="366"/>
      <c r="H3" s="366"/>
      <c r="I3" s="260" t="s">
        <v>88</v>
      </c>
      <c r="J3" s="260"/>
    </row>
    <row r="4" spans="1:10" ht="52.5" customHeight="1" thickBot="1">
      <c r="A4" s="123" t="s">
        <v>10</v>
      </c>
      <c r="B4" s="245" t="s">
        <v>137</v>
      </c>
      <c r="C4" s="245" t="s">
        <v>138</v>
      </c>
      <c r="D4" s="245" t="s">
        <v>139</v>
      </c>
      <c r="E4" s="245" t="s">
        <v>140</v>
      </c>
      <c r="F4" s="245" t="s">
        <v>141</v>
      </c>
      <c r="G4" s="245" t="s">
        <v>142</v>
      </c>
      <c r="H4" s="248" t="s">
        <v>143</v>
      </c>
      <c r="I4" s="248" t="s">
        <v>144</v>
      </c>
      <c r="J4" s="248" t="s">
        <v>3</v>
      </c>
    </row>
    <row r="5" spans="1:10" ht="21.75" customHeight="1" thickTop="1">
      <c r="A5" s="120" t="s">
        <v>34</v>
      </c>
      <c r="B5" s="65">
        <v>91750</v>
      </c>
      <c r="C5" s="65">
        <v>1297750</v>
      </c>
      <c r="D5" s="65">
        <v>97480</v>
      </c>
      <c r="E5" s="65">
        <v>142250</v>
      </c>
      <c r="F5" s="65">
        <v>2200</v>
      </c>
      <c r="G5" s="65">
        <v>41250</v>
      </c>
      <c r="H5" s="65">
        <v>2000</v>
      </c>
      <c r="I5" s="65">
        <v>29730</v>
      </c>
      <c r="J5" s="13">
        <f>B5+C5+D5+E5+F5+G5+H5+I5</f>
        <v>1704410</v>
      </c>
    </row>
    <row r="6" spans="1:10" ht="21.75" customHeight="1">
      <c r="A6" s="121" t="s">
        <v>35</v>
      </c>
      <c r="B6" s="66">
        <v>410600</v>
      </c>
      <c r="C6" s="66">
        <v>1697300</v>
      </c>
      <c r="D6" s="66">
        <v>302750</v>
      </c>
      <c r="E6" s="66">
        <v>84650</v>
      </c>
      <c r="F6" s="66">
        <v>2000</v>
      </c>
      <c r="G6" s="66">
        <v>500</v>
      </c>
      <c r="H6" s="66">
        <v>12000</v>
      </c>
      <c r="I6" s="66">
        <v>45000</v>
      </c>
      <c r="J6" s="12">
        <f aca="true" t="shared" si="0" ref="J6:J15">B6+C6+D6+E6+F6+G6+H6+I6</f>
        <v>2554800</v>
      </c>
    </row>
    <row r="7" spans="1:10" ht="21.75" customHeight="1">
      <c r="A7" s="120" t="s">
        <v>36</v>
      </c>
      <c r="B7" s="65">
        <v>924100</v>
      </c>
      <c r="C7" s="65">
        <v>10493000</v>
      </c>
      <c r="D7" s="65">
        <v>1069350</v>
      </c>
      <c r="E7" s="65">
        <v>547300</v>
      </c>
      <c r="F7" s="65">
        <v>0</v>
      </c>
      <c r="G7" s="65">
        <v>373500</v>
      </c>
      <c r="H7" s="65">
        <v>6000</v>
      </c>
      <c r="I7" s="65">
        <v>865650</v>
      </c>
      <c r="J7" s="13">
        <f t="shared" si="0"/>
        <v>14278900</v>
      </c>
    </row>
    <row r="8" spans="1:10" ht="21.75" customHeight="1">
      <c r="A8" s="121" t="s">
        <v>37</v>
      </c>
      <c r="B8" s="66">
        <v>371574</v>
      </c>
      <c r="C8" s="66">
        <v>4437527</v>
      </c>
      <c r="D8" s="66">
        <v>1122050</v>
      </c>
      <c r="E8" s="66">
        <v>241220</v>
      </c>
      <c r="F8" s="66">
        <v>65250</v>
      </c>
      <c r="G8" s="66">
        <v>110300</v>
      </c>
      <c r="H8" s="66">
        <v>324130</v>
      </c>
      <c r="I8" s="66">
        <v>556122</v>
      </c>
      <c r="J8" s="12">
        <f t="shared" si="0"/>
        <v>7228173</v>
      </c>
    </row>
    <row r="9" spans="1:10" ht="21.75" customHeight="1">
      <c r="A9" s="120" t="s">
        <v>38</v>
      </c>
      <c r="B9" s="65">
        <v>131170</v>
      </c>
      <c r="C9" s="65">
        <v>1009300</v>
      </c>
      <c r="D9" s="65">
        <v>211100</v>
      </c>
      <c r="E9" s="65">
        <v>30050</v>
      </c>
      <c r="F9" s="65">
        <v>0</v>
      </c>
      <c r="G9" s="65">
        <v>0</v>
      </c>
      <c r="H9" s="65">
        <v>0</v>
      </c>
      <c r="I9" s="65">
        <v>47530</v>
      </c>
      <c r="J9" s="13">
        <f t="shared" si="0"/>
        <v>1429150</v>
      </c>
    </row>
    <row r="10" spans="1:10" ht="21.75" customHeight="1">
      <c r="A10" s="121" t="s">
        <v>39</v>
      </c>
      <c r="B10" s="66">
        <v>1144800</v>
      </c>
      <c r="C10" s="66">
        <v>12214000</v>
      </c>
      <c r="D10" s="66">
        <v>899000</v>
      </c>
      <c r="E10" s="66">
        <v>487000</v>
      </c>
      <c r="F10" s="66">
        <v>126750</v>
      </c>
      <c r="G10" s="66">
        <v>87800</v>
      </c>
      <c r="H10" s="66">
        <v>1500</v>
      </c>
      <c r="I10" s="66">
        <v>580500</v>
      </c>
      <c r="J10" s="12">
        <f t="shared" si="0"/>
        <v>15541350</v>
      </c>
    </row>
    <row r="11" spans="1:10" ht="21.75" customHeight="1">
      <c r="A11" s="120" t="s">
        <v>97</v>
      </c>
      <c r="B11" s="65">
        <v>8000</v>
      </c>
      <c r="C11" s="65">
        <v>43000</v>
      </c>
      <c r="D11" s="65">
        <v>51400</v>
      </c>
      <c r="E11" s="65">
        <v>13000</v>
      </c>
      <c r="F11" s="65">
        <v>0</v>
      </c>
      <c r="G11" s="65">
        <v>17500</v>
      </c>
      <c r="H11" s="65">
        <v>4000</v>
      </c>
      <c r="I11" s="65">
        <v>500</v>
      </c>
      <c r="J11" s="13">
        <f t="shared" si="0"/>
        <v>137400</v>
      </c>
    </row>
    <row r="12" spans="1:10" ht="21.75" customHeight="1">
      <c r="A12" s="121" t="s">
        <v>96</v>
      </c>
      <c r="B12" s="66">
        <v>39462</v>
      </c>
      <c r="C12" s="66">
        <v>230710</v>
      </c>
      <c r="D12" s="66">
        <v>11347</v>
      </c>
      <c r="E12" s="66">
        <v>3513</v>
      </c>
      <c r="F12" s="66">
        <v>0</v>
      </c>
      <c r="G12" s="66">
        <v>1000</v>
      </c>
      <c r="H12" s="66">
        <v>12250</v>
      </c>
      <c r="I12" s="66">
        <v>41981</v>
      </c>
      <c r="J12" s="12">
        <f t="shared" si="0"/>
        <v>340263</v>
      </c>
    </row>
    <row r="13" spans="1:10" ht="21.75" customHeight="1">
      <c r="A13" s="120" t="s">
        <v>40</v>
      </c>
      <c r="B13" s="65">
        <v>15950</v>
      </c>
      <c r="C13" s="65">
        <v>17800</v>
      </c>
      <c r="D13" s="65">
        <v>36000</v>
      </c>
      <c r="E13" s="65">
        <v>39750</v>
      </c>
      <c r="F13" s="65">
        <v>0</v>
      </c>
      <c r="G13" s="65">
        <v>15000</v>
      </c>
      <c r="H13" s="65">
        <v>40800</v>
      </c>
      <c r="I13" s="65">
        <v>11700</v>
      </c>
      <c r="J13" s="13">
        <f t="shared" si="0"/>
        <v>177000</v>
      </c>
    </row>
    <row r="14" spans="1:10" ht="21.75" customHeight="1">
      <c r="A14" s="121" t="s">
        <v>41</v>
      </c>
      <c r="B14" s="66">
        <v>370700</v>
      </c>
      <c r="C14" s="66">
        <v>757000</v>
      </c>
      <c r="D14" s="66">
        <v>104915</v>
      </c>
      <c r="E14" s="66">
        <v>38500</v>
      </c>
      <c r="F14" s="66">
        <v>0</v>
      </c>
      <c r="G14" s="66">
        <v>2000</v>
      </c>
      <c r="H14" s="66">
        <v>307000</v>
      </c>
      <c r="I14" s="66">
        <v>239000</v>
      </c>
      <c r="J14" s="12">
        <f t="shared" si="0"/>
        <v>1819115</v>
      </c>
    </row>
    <row r="15" spans="1:10" ht="21.75" customHeight="1" thickBot="1">
      <c r="A15" s="120" t="s">
        <v>42</v>
      </c>
      <c r="B15" s="65">
        <v>758550</v>
      </c>
      <c r="C15" s="65">
        <v>5493250</v>
      </c>
      <c r="D15" s="65">
        <v>1424935</v>
      </c>
      <c r="E15" s="65">
        <v>1054100</v>
      </c>
      <c r="F15" s="65">
        <v>1016600</v>
      </c>
      <c r="G15" s="65">
        <v>50000</v>
      </c>
      <c r="H15" s="65">
        <v>0</v>
      </c>
      <c r="I15" s="65">
        <v>238000</v>
      </c>
      <c r="J15" s="13">
        <f t="shared" si="0"/>
        <v>10035435</v>
      </c>
    </row>
    <row r="16" spans="1:10" ht="21.75" customHeight="1" thickBot="1">
      <c r="A16" s="124" t="s">
        <v>3</v>
      </c>
      <c r="B16" s="23">
        <f aca="true" t="shared" si="1" ref="B16:J16">SUM(B5:B15)</f>
        <v>4266656</v>
      </c>
      <c r="C16" s="23">
        <f t="shared" si="1"/>
        <v>37690637</v>
      </c>
      <c r="D16" s="23">
        <f t="shared" si="1"/>
        <v>5330327</v>
      </c>
      <c r="E16" s="23">
        <f t="shared" si="1"/>
        <v>2681333</v>
      </c>
      <c r="F16" s="23">
        <f t="shared" si="1"/>
        <v>1212800</v>
      </c>
      <c r="G16" s="23">
        <f t="shared" si="1"/>
        <v>698850</v>
      </c>
      <c r="H16" s="23">
        <f t="shared" si="1"/>
        <v>709680</v>
      </c>
      <c r="I16" s="23">
        <f t="shared" si="1"/>
        <v>2655713</v>
      </c>
      <c r="J16" s="23">
        <f t="shared" si="1"/>
        <v>55245996</v>
      </c>
    </row>
    <row r="17" ht="15" thickTop="1"/>
    <row r="18" spans="1:6" ht="15">
      <c r="A18" s="26"/>
      <c r="B18" s="26"/>
      <c r="C18" s="26"/>
      <c r="D18" s="26"/>
      <c r="E18" s="26"/>
      <c r="F18" s="26"/>
    </row>
  </sheetData>
  <sheetProtection/>
  <mergeCells count="4">
    <mergeCell ref="A2:J2"/>
    <mergeCell ref="A3:B3"/>
    <mergeCell ref="C3:H3"/>
    <mergeCell ref="I3:J3"/>
  </mergeCells>
  <printOptions/>
  <pageMargins left="1" right="1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3:H19"/>
  <sheetViews>
    <sheetView rightToLeft="1" zoomScalePageLayoutView="0" workbookViewId="0" topLeftCell="A1">
      <selection activeCell="K47" sqref="K47"/>
    </sheetView>
  </sheetViews>
  <sheetFormatPr defaultColWidth="9.140625" defaultRowHeight="15"/>
  <cols>
    <col min="3" max="3" width="7.421875" style="0" customWidth="1"/>
    <col min="4" max="4" width="8.8515625" style="0" customWidth="1"/>
    <col min="5" max="5" width="7.8515625" style="0" customWidth="1"/>
    <col min="6" max="6" width="9.8515625" style="0" customWidth="1"/>
    <col min="7" max="7" width="9.421875" style="0" customWidth="1"/>
    <col min="8" max="8" width="8.7109375" style="0" customWidth="1"/>
  </cols>
  <sheetData>
    <row r="3" spans="3:8" ht="21.75" customHeight="1">
      <c r="C3" s="259" t="s">
        <v>320</v>
      </c>
      <c r="D3" s="259"/>
      <c r="E3" s="259"/>
      <c r="F3" s="259"/>
      <c r="G3" s="259"/>
      <c r="H3" s="259"/>
    </row>
    <row r="4" spans="3:8" ht="21.75" customHeight="1">
      <c r="C4" s="262" t="s">
        <v>290</v>
      </c>
      <c r="D4" s="262"/>
      <c r="E4" s="366" t="s">
        <v>145</v>
      </c>
      <c r="F4" s="366"/>
      <c r="G4" s="118"/>
      <c r="H4" s="143" t="s">
        <v>88</v>
      </c>
    </row>
    <row r="5" spans="3:8" ht="29.25" customHeight="1" thickBot="1">
      <c r="C5" s="123" t="s">
        <v>10</v>
      </c>
      <c r="D5" s="245" t="s">
        <v>146</v>
      </c>
      <c r="E5" s="245" t="s">
        <v>147</v>
      </c>
      <c r="F5" s="245" t="s">
        <v>148</v>
      </c>
      <c r="G5" s="245" t="s">
        <v>273</v>
      </c>
      <c r="H5" s="245" t="s">
        <v>247</v>
      </c>
    </row>
    <row r="6" spans="3:8" ht="21.75" customHeight="1" thickTop="1">
      <c r="C6" s="145" t="s">
        <v>34</v>
      </c>
      <c r="D6" s="12">
        <v>194300</v>
      </c>
      <c r="E6" s="12">
        <v>50400</v>
      </c>
      <c r="F6" s="12">
        <v>113300</v>
      </c>
      <c r="G6" s="12">
        <v>20400</v>
      </c>
      <c r="H6" s="12">
        <f>D6+E6+F6+G6</f>
        <v>378400</v>
      </c>
    </row>
    <row r="7" spans="3:8" ht="21.75" customHeight="1">
      <c r="C7" s="120" t="s">
        <v>35</v>
      </c>
      <c r="D7" s="65">
        <v>84200</v>
      </c>
      <c r="E7" s="65">
        <v>10200</v>
      </c>
      <c r="F7" s="65">
        <v>8000</v>
      </c>
      <c r="G7" s="65">
        <v>4450</v>
      </c>
      <c r="H7" s="13">
        <f aca="true" t="shared" si="0" ref="H7:H16">D7+E7+F7+G7</f>
        <v>106850</v>
      </c>
    </row>
    <row r="8" spans="3:8" ht="21.75" customHeight="1">
      <c r="C8" s="121" t="s">
        <v>36</v>
      </c>
      <c r="D8" s="66">
        <v>1271375</v>
      </c>
      <c r="E8" s="66">
        <v>56100</v>
      </c>
      <c r="F8" s="66">
        <v>303500</v>
      </c>
      <c r="G8" s="66">
        <v>137905</v>
      </c>
      <c r="H8" s="12">
        <f t="shared" si="0"/>
        <v>1768880</v>
      </c>
    </row>
    <row r="9" spans="3:8" ht="21.75" customHeight="1">
      <c r="C9" s="120" t="s">
        <v>37</v>
      </c>
      <c r="D9" s="65">
        <v>1393740</v>
      </c>
      <c r="E9" s="65">
        <v>97204</v>
      </c>
      <c r="F9" s="65">
        <v>114970</v>
      </c>
      <c r="G9" s="65">
        <v>67289</v>
      </c>
      <c r="H9" s="13">
        <f t="shared" si="0"/>
        <v>1673203</v>
      </c>
    </row>
    <row r="10" spans="3:8" ht="21.75" customHeight="1">
      <c r="C10" s="121" t="s">
        <v>38</v>
      </c>
      <c r="D10" s="66">
        <v>91850</v>
      </c>
      <c r="E10" s="66">
        <v>3550</v>
      </c>
      <c r="F10" s="66">
        <v>6250</v>
      </c>
      <c r="G10" s="66">
        <v>7550</v>
      </c>
      <c r="H10" s="12">
        <f t="shared" si="0"/>
        <v>109200</v>
      </c>
    </row>
    <row r="11" spans="3:8" ht="21.75" customHeight="1">
      <c r="C11" s="120" t="s">
        <v>39</v>
      </c>
      <c r="D11" s="65">
        <v>2943300</v>
      </c>
      <c r="E11" s="65">
        <v>137500</v>
      </c>
      <c r="F11" s="65">
        <v>657000</v>
      </c>
      <c r="G11" s="65">
        <v>122500</v>
      </c>
      <c r="H11" s="13">
        <f t="shared" si="0"/>
        <v>3860300</v>
      </c>
    </row>
    <row r="12" spans="3:8" ht="21.75" customHeight="1">
      <c r="C12" s="121" t="s">
        <v>97</v>
      </c>
      <c r="D12" s="66">
        <v>23200</v>
      </c>
      <c r="E12" s="66">
        <v>1100</v>
      </c>
      <c r="F12" s="66">
        <v>25050</v>
      </c>
      <c r="G12" s="66">
        <v>1000</v>
      </c>
      <c r="H12" s="12">
        <f t="shared" si="0"/>
        <v>50350</v>
      </c>
    </row>
    <row r="13" spans="3:8" ht="21.75" customHeight="1">
      <c r="C13" s="120" t="s">
        <v>96</v>
      </c>
      <c r="D13" s="65">
        <v>45645</v>
      </c>
      <c r="E13" s="65">
        <v>2750</v>
      </c>
      <c r="F13" s="65">
        <v>1250</v>
      </c>
      <c r="G13" s="65">
        <v>4130</v>
      </c>
      <c r="H13" s="13">
        <f t="shared" si="0"/>
        <v>53775</v>
      </c>
    </row>
    <row r="14" spans="3:8" ht="21.75" customHeight="1">
      <c r="C14" s="121" t="s">
        <v>40</v>
      </c>
      <c r="D14" s="66">
        <v>24000</v>
      </c>
      <c r="E14" s="66">
        <v>0</v>
      </c>
      <c r="F14" s="66">
        <v>6000</v>
      </c>
      <c r="G14" s="66">
        <v>16050</v>
      </c>
      <c r="H14" s="12">
        <f t="shared" si="0"/>
        <v>46050</v>
      </c>
    </row>
    <row r="15" spans="3:8" ht="21.75" customHeight="1">
      <c r="C15" s="120" t="s">
        <v>41</v>
      </c>
      <c r="D15" s="65">
        <v>521600</v>
      </c>
      <c r="E15" s="65">
        <v>95100</v>
      </c>
      <c r="F15" s="65">
        <v>166500</v>
      </c>
      <c r="G15" s="65">
        <v>4120</v>
      </c>
      <c r="H15" s="13">
        <f t="shared" si="0"/>
        <v>787320</v>
      </c>
    </row>
    <row r="16" spans="3:8" ht="21.75" customHeight="1" thickBot="1">
      <c r="C16" s="121" t="s">
        <v>42</v>
      </c>
      <c r="D16" s="66">
        <v>747800</v>
      </c>
      <c r="E16" s="66">
        <v>29600</v>
      </c>
      <c r="F16" s="66">
        <v>125400</v>
      </c>
      <c r="G16" s="66">
        <v>149050</v>
      </c>
      <c r="H16" s="12">
        <f t="shared" si="0"/>
        <v>1051850</v>
      </c>
    </row>
    <row r="17" spans="3:8" ht="21.75" customHeight="1" thickBot="1">
      <c r="C17" s="134" t="s">
        <v>3</v>
      </c>
      <c r="D17" s="23">
        <f>SUM(D6:D16)</f>
        <v>7341010</v>
      </c>
      <c r="E17" s="23">
        <f>SUM(E6:E16)</f>
        <v>483504</v>
      </c>
      <c r="F17" s="23">
        <f>SUM(F6:F16)</f>
        <v>1527220</v>
      </c>
      <c r="G17" s="23">
        <f>SUM(G6:G16)</f>
        <v>534444</v>
      </c>
      <c r="H17" s="23">
        <f>SUM(H6:H16)</f>
        <v>9886178</v>
      </c>
    </row>
    <row r="18" ht="15" thickTop="1"/>
    <row r="19" spans="3:8" ht="15">
      <c r="C19" s="261"/>
      <c r="D19" s="261"/>
      <c r="E19" s="261"/>
      <c r="F19" s="261"/>
      <c r="G19" s="261"/>
      <c r="H19" s="261"/>
    </row>
  </sheetData>
  <sheetProtection/>
  <mergeCells count="4">
    <mergeCell ref="C19:H19"/>
    <mergeCell ref="C3:H3"/>
    <mergeCell ref="C4:D4"/>
    <mergeCell ref="E4:F4"/>
  </mergeCells>
  <printOptions/>
  <pageMargins left="1" right="1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2:I25"/>
  <sheetViews>
    <sheetView rightToLeft="1" zoomScalePageLayoutView="0" workbookViewId="0" topLeftCell="A1">
      <selection activeCell="H26" sqref="H26"/>
    </sheetView>
  </sheetViews>
  <sheetFormatPr defaultColWidth="9.140625" defaultRowHeight="15"/>
  <cols>
    <col min="3" max="3" width="8.00390625" style="0" customWidth="1"/>
    <col min="4" max="4" width="10.28125" style="0" customWidth="1"/>
    <col min="5" max="5" width="10.421875" style="0" customWidth="1"/>
    <col min="6" max="6" width="8.7109375" style="0" customWidth="1"/>
    <col min="7" max="7" width="17.140625" style="0" customWidth="1"/>
    <col min="8" max="8" width="17.28125" style="0" customWidth="1"/>
    <col min="9" max="9" width="10.140625" style="0" customWidth="1"/>
    <col min="13" max="13" width="12.7109375" style="0" bestFit="1" customWidth="1"/>
  </cols>
  <sheetData>
    <row r="2" spans="3:9" ht="21.75" customHeight="1">
      <c r="C2" s="259" t="s">
        <v>320</v>
      </c>
      <c r="D2" s="259"/>
      <c r="E2" s="259"/>
      <c r="F2" s="259"/>
      <c r="G2" s="259"/>
      <c r="H2" s="259"/>
      <c r="I2" s="259"/>
    </row>
    <row r="3" spans="3:9" ht="21.75" customHeight="1">
      <c r="C3" s="262" t="s">
        <v>291</v>
      </c>
      <c r="D3" s="262"/>
      <c r="E3" s="366" t="s">
        <v>149</v>
      </c>
      <c r="F3" s="366"/>
      <c r="G3" s="366"/>
      <c r="H3" s="260" t="s">
        <v>88</v>
      </c>
      <c r="I3" s="260"/>
    </row>
    <row r="4" spans="3:9" ht="47.25" customHeight="1" thickBot="1">
      <c r="C4" s="123" t="s">
        <v>10</v>
      </c>
      <c r="D4" s="248" t="s">
        <v>150</v>
      </c>
      <c r="E4" s="248" t="s">
        <v>151</v>
      </c>
      <c r="F4" s="248" t="s">
        <v>152</v>
      </c>
      <c r="G4" s="248" t="s">
        <v>153</v>
      </c>
      <c r="H4" s="248" t="s">
        <v>154</v>
      </c>
      <c r="I4" s="248" t="s">
        <v>155</v>
      </c>
    </row>
    <row r="5" spans="3:9" ht="21.75" customHeight="1" thickTop="1">
      <c r="C5" s="120" t="s">
        <v>34</v>
      </c>
      <c r="D5" s="65">
        <v>175128</v>
      </c>
      <c r="E5" s="65">
        <v>310046</v>
      </c>
      <c r="F5" s="65">
        <v>8000</v>
      </c>
      <c r="G5" s="65">
        <f>'مستلزمات خدمية'!J5+'مستلزمات سلعية'!H6+'مصاريف اخرى'!D5+'مصاريف اخرى'!E5+'مصاريف اخرى'!F5</f>
        <v>2575984</v>
      </c>
      <c r="H5" s="65">
        <v>0</v>
      </c>
      <c r="I5" s="65">
        <v>0</v>
      </c>
    </row>
    <row r="6" spans="3:9" ht="21.75" customHeight="1">
      <c r="C6" s="121" t="s">
        <v>35</v>
      </c>
      <c r="D6" s="66">
        <v>9000</v>
      </c>
      <c r="E6" s="66">
        <v>3670935</v>
      </c>
      <c r="F6" s="66">
        <v>156000</v>
      </c>
      <c r="G6" s="66">
        <f>'مستلزمات خدمية'!J6+'مستلزمات سلعية'!H7+'مصاريف اخرى'!D6+'مصاريف اخرى'!E6+'مصاريف اخرى'!F6</f>
        <v>6497585</v>
      </c>
      <c r="H6" s="66">
        <v>1236577930</v>
      </c>
      <c r="I6" s="66">
        <v>0</v>
      </c>
    </row>
    <row r="7" spans="3:9" ht="21.75" customHeight="1">
      <c r="C7" s="120" t="s">
        <v>36</v>
      </c>
      <c r="D7" s="65">
        <v>258016</v>
      </c>
      <c r="E7" s="65">
        <v>3755645</v>
      </c>
      <c r="F7" s="65">
        <v>325350</v>
      </c>
      <c r="G7" s="65">
        <f>'مستلزمات خدمية'!J7+'مستلزمات سلعية'!H8+'مصاريف اخرى'!D7+'مصاريف اخرى'!E7+'مصاريف اخرى'!F7</f>
        <v>20386791</v>
      </c>
      <c r="H7" s="65">
        <v>17356297</v>
      </c>
      <c r="I7" s="65">
        <v>0</v>
      </c>
    </row>
    <row r="8" spans="3:9" ht="21.75" customHeight="1">
      <c r="C8" s="121" t="s">
        <v>37</v>
      </c>
      <c r="D8" s="66">
        <v>230223</v>
      </c>
      <c r="E8" s="66">
        <v>1201942</v>
      </c>
      <c r="F8" s="66">
        <v>517520</v>
      </c>
      <c r="G8" s="66">
        <f>'مستلزمات خدمية'!J8+'مستلزمات سلعية'!H9+'مصاريف اخرى'!D8+'مصاريف اخرى'!E8+'مصاريف اخرى'!F8</f>
        <v>10851061</v>
      </c>
      <c r="H8" s="66">
        <v>12389265931</v>
      </c>
      <c r="I8" s="66">
        <v>0</v>
      </c>
    </row>
    <row r="9" spans="3:9" ht="21.75" customHeight="1">
      <c r="C9" s="120" t="s">
        <v>38</v>
      </c>
      <c r="D9" s="65">
        <v>2200</v>
      </c>
      <c r="E9" s="65">
        <v>15000</v>
      </c>
      <c r="F9" s="65">
        <v>27150</v>
      </c>
      <c r="G9" s="65">
        <f>'مستلزمات خدمية'!J9+'مستلزمات سلعية'!H10+'مصاريف اخرى'!D9+'مصاريف اخرى'!E9+'مصاريف اخرى'!F9</f>
        <v>1582700</v>
      </c>
      <c r="H9" s="65">
        <v>4440720</v>
      </c>
      <c r="I9" s="65">
        <v>0</v>
      </c>
    </row>
    <row r="10" spans="3:9" ht="21.75" customHeight="1">
      <c r="C10" s="121" t="s">
        <v>39</v>
      </c>
      <c r="D10" s="66">
        <v>1223872</v>
      </c>
      <c r="E10" s="66">
        <v>2024688</v>
      </c>
      <c r="F10" s="66">
        <v>258250</v>
      </c>
      <c r="G10" s="66">
        <f>'مستلزمات خدمية'!J10+'مستلزمات سلعية'!H11+'مصاريف اخرى'!D10+'مصاريف اخرى'!E10+'مصاريف اخرى'!F10</f>
        <v>22908460</v>
      </c>
      <c r="H10" s="66">
        <v>9514868440</v>
      </c>
      <c r="I10" s="66">
        <v>0</v>
      </c>
    </row>
    <row r="11" spans="3:9" ht="21.75" customHeight="1">
      <c r="C11" s="120" t="s">
        <v>97</v>
      </c>
      <c r="D11" s="65">
        <v>1000</v>
      </c>
      <c r="E11" s="65">
        <v>205000</v>
      </c>
      <c r="F11" s="65">
        <v>0</v>
      </c>
      <c r="G11" s="65">
        <f>'مستلزمات خدمية'!J11+'مستلزمات سلعية'!H12+'مصاريف اخرى'!D11+'مصاريف اخرى'!E11+'مصاريف اخرى'!F11</f>
        <v>393750</v>
      </c>
      <c r="H11" s="65">
        <v>1040000</v>
      </c>
      <c r="I11" s="65">
        <v>0</v>
      </c>
    </row>
    <row r="12" spans="3:9" ht="21.75" customHeight="1">
      <c r="C12" s="121" t="s">
        <v>96</v>
      </c>
      <c r="D12" s="66">
        <v>3000</v>
      </c>
      <c r="E12" s="66">
        <v>89760</v>
      </c>
      <c r="F12" s="66">
        <v>1000</v>
      </c>
      <c r="G12" s="66">
        <f>'مستلزمات خدمية'!J12+'مستلزمات سلعية'!H13+'مصاريف اخرى'!D12+'مصاريف اخرى'!E12+'مصاريف اخرى'!F12</f>
        <v>487798</v>
      </c>
      <c r="H12" s="66">
        <v>0</v>
      </c>
      <c r="I12" s="66">
        <v>0</v>
      </c>
    </row>
    <row r="13" spans="3:9" ht="21.75" customHeight="1">
      <c r="C13" s="120" t="s">
        <v>40</v>
      </c>
      <c r="D13" s="65">
        <v>0</v>
      </c>
      <c r="E13" s="65">
        <v>171239</v>
      </c>
      <c r="F13" s="65">
        <v>7000</v>
      </c>
      <c r="G13" s="65">
        <f>'مستلزمات خدمية'!J13+'مستلزمات سلعية'!H14+'مصاريف اخرى'!D13+'مصاريف اخرى'!E13+'مصاريف اخرى'!F13</f>
        <v>401289</v>
      </c>
      <c r="H13" s="65">
        <v>1058966</v>
      </c>
      <c r="I13" s="65">
        <v>0</v>
      </c>
    </row>
    <row r="14" spans="3:9" ht="21.75" customHeight="1">
      <c r="C14" s="121" t="s">
        <v>41</v>
      </c>
      <c r="D14" s="66">
        <v>0</v>
      </c>
      <c r="E14" s="66">
        <v>770372</v>
      </c>
      <c r="F14" s="66">
        <v>0</v>
      </c>
      <c r="G14" s="66">
        <f>'مستلزمات خدمية'!J14+'مستلزمات سلعية'!H15+'مصاريف اخرى'!D14+'مصاريف اخرى'!E14+'مصاريف اخرى'!F14</f>
        <v>3376807</v>
      </c>
      <c r="H14" s="66">
        <v>0</v>
      </c>
      <c r="I14" s="66">
        <v>0</v>
      </c>
    </row>
    <row r="15" spans="3:9" ht="21.75" customHeight="1" thickBot="1">
      <c r="C15" s="120" t="s">
        <v>42</v>
      </c>
      <c r="D15" s="65">
        <v>870028</v>
      </c>
      <c r="E15" s="65">
        <v>3911357</v>
      </c>
      <c r="F15" s="65">
        <v>193000</v>
      </c>
      <c r="G15" s="65">
        <f>'مستلزمات خدمية'!J15+'مستلزمات سلعية'!H16+'مصاريف اخرى'!D15+'مصاريف اخرى'!E15+'مصاريف اخرى'!F15</f>
        <v>16061670</v>
      </c>
      <c r="H15" s="65">
        <v>0</v>
      </c>
      <c r="I15" s="65">
        <v>0</v>
      </c>
    </row>
    <row r="16" spans="3:9" ht="21.75" customHeight="1" thickBot="1">
      <c r="C16" s="134" t="s">
        <v>3</v>
      </c>
      <c r="D16" s="23">
        <f aca="true" t="shared" si="0" ref="D16:I16">SUM(D5:D15)</f>
        <v>2772467</v>
      </c>
      <c r="E16" s="23">
        <f t="shared" si="0"/>
        <v>16125984</v>
      </c>
      <c r="F16" s="23">
        <f t="shared" si="0"/>
        <v>1493270</v>
      </c>
      <c r="G16" s="23">
        <f t="shared" si="0"/>
        <v>85523895</v>
      </c>
      <c r="H16" s="23">
        <f t="shared" si="0"/>
        <v>23164608284</v>
      </c>
      <c r="I16" s="23">
        <f t="shared" si="0"/>
        <v>0</v>
      </c>
    </row>
    <row r="17" ht="15" thickTop="1"/>
    <row r="18" spans="3:8" ht="15">
      <c r="C18" s="261"/>
      <c r="D18" s="261"/>
      <c r="E18" s="261"/>
      <c r="F18" s="261"/>
      <c r="G18" s="261"/>
      <c r="H18" s="261"/>
    </row>
    <row r="25" ht="14.25">
      <c r="F25" s="10"/>
    </row>
  </sheetData>
  <sheetProtection/>
  <mergeCells count="5">
    <mergeCell ref="C2:I2"/>
    <mergeCell ref="E3:G3"/>
    <mergeCell ref="H3:I3"/>
    <mergeCell ref="C18:H18"/>
    <mergeCell ref="C3:D3"/>
  </mergeCells>
  <printOptions/>
  <pageMargins left="1" right="1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F17" sqref="F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4"/>
  <sheetViews>
    <sheetView rightToLeft="1" zoomScalePageLayoutView="0" workbookViewId="0" topLeftCell="A1">
      <selection activeCell="K15" sqref="K15"/>
    </sheetView>
  </sheetViews>
  <sheetFormatPr defaultColWidth="9.140625" defaultRowHeight="15"/>
  <cols>
    <col min="3" max="3" width="3.57421875" style="0" customWidth="1"/>
    <col min="4" max="4" width="8.28125" style="0" customWidth="1"/>
    <col min="5" max="5" width="3.7109375" style="0" customWidth="1"/>
    <col min="6" max="6" width="8.57421875" style="0" customWidth="1"/>
    <col min="7" max="7" width="3.28125" style="0" customWidth="1"/>
    <col min="8" max="8" width="4.7109375" style="0" customWidth="1"/>
    <col min="9" max="9" width="4.57421875" style="0" customWidth="1"/>
    <col min="10" max="10" width="4.00390625" style="0" customWidth="1"/>
    <col min="11" max="11" width="3.421875" style="0" customWidth="1"/>
    <col min="12" max="12" width="9.8515625" style="0" customWidth="1"/>
    <col min="13" max="13" width="3.7109375" style="0" customWidth="1"/>
    <col min="14" max="14" width="12.140625" style="0" customWidth="1"/>
  </cols>
  <sheetData>
    <row r="1" spans="2:14" ht="18">
      <c r="B1" s="266" t="s">
        <v>329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2:14" ht="18">
      <c r="B2" s="266" t="s">
        <v>330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2:14" ht="15.75">
      <c r="B3" s="207" t="s">
        <v>331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67" t="s">
        <v>88</v>
      </c>
      <c r="N3" s="267"/>
    </row>
    <row r="4" spans="2:14" ht="15">
      <c r="B4" s="268" t="s">
        <v>332</v>
      </c>
      <c r="C4" s="270" t="s">
        <v>333</v>
      </c>
      <c r="D4" s="270"/>
      <c r="E4" s="270" t="s">
        <v>334</v>
      </c>
      <c r="F4" s="270"/>
      <c r="G4" s="270" t="s">
        <v>409</v>
      </c>
      <c r="H4" s="270"/>
      <c r="I4" s="270" t="s">
        <v>408</v>
      </c>
      <c r="J4" s="270"/>
      <c r="K4" s="270" t="s">
        <v>240</v>
      </c>
      <c r="L4" s="270"/>
      <c r="M4" s="270" t="s">
        <v>335</v>
      </c>
      <c r="N4" s="270"/>
    </row>
    <row r="5" spans="2:14" ht="14.25" customHeight="1" thickBot="1">
      <c r="B5" s="269"/>
      <c r="C5" s="236" t="s">
        <v>4</v>
      </c>
      <c r="D5" s="236" t="s">
        <v>5</v>
      </c>
      <c r="E5" s="236" t="s">
        <v>4</v>
      </c>
      <c r="F5" s="236" t="s">
        <v>5</v>
      </c>
      <c r="G5" s="236" t="s">
        <v>4</v>
      </c>
      <c r="H5" s="236" t="s">
        <v>5</v>
      </c>
      <c r="I5" s="236" t="s">
        <v>4</v>
      </c>
      <c r="J5" s="236" t="s">
        <v>5</v>
      </c>
      <c r="K5" s="236" t="s">
        <v>4</v>
      </c>
      <c r="L5" s="236" t="s">
        <v>5</v>
      </c>
      <c r="M5" s="236" t="s">
        <v>4</v>
      </c>
      <c r="N5" s="236" t="s">
        <v>5</v>
      </c>
    </row>
    <row r="6" spans="2:14" ht="30.75" thickTop="1">
      <c r="B6" s="222" t="s">
        <v>9</v>
      </c>
      <c r="C6" s="223">
        <v>1</v>
      </c>
      <c r="D6" s="223">
        <v>359113</v>
      </c>
      <c r="E6" s="223">
        <v>0</v>
      </c>
      <c r="F6" s="223">
        <v>0</v>
      </c>
      <c r="G6" s="223">
        <v>0</v>
      </c>
      <c r="H6" s="223">
        <v>0</v>
      </c>
      <c r="I6" s="223">
        <v>0</v>
      </c>
      <c r="J6" s="223">
        <v>0</v>
      </c>
      <c r="K6" s="223">
        <v>5</v>
      </c>
      <c r="L6" s="223">
        <v>18718623</v>
      </c>
      <c r="M6" s="223">
        <f aca="true" t="shared" si="0" ref="M6:N20">C6+E6+G6+I6+K6</f>
        <v>6</v>
      </c>
      <c r="N6" s="223">
        <f t="shared" si="0"/>
        <v>19077736</v>
      </c>
    </row>
    <row r="7" spans="2:14" ht="30">
      <c r="B7" s="224" t="s">
        <v>336</v>
      </c>
      <c r="C7" s="225">
        <v>0</v>
      </c>
      <c r="D7" s="225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4</v>
      </c>
      <c r="L7" s="225">
        <v>1941653</v>
      </c>
      <c r="M7" s="225">
        <f t="shared" si="0"/>
        <v>4</v>
      </c>
      <c r="N7" s="225">
        <f t="shared" si="0"/>
        <v>1941653</v>
      </c>
    </row>
    <row r="8" spans="2:14" ht="30">
      <c r="B8" s="222" t="s">
        <v>337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3">
        <v>1</v>
      </c>
      <c r="L8" s="223">
        <v>272117</v>
      </c>
      <c r="M8" s="223">
        <f t="shared" si="0"/>
        <v>1</v>
      </c>
      <c r="N8" s="223">
        <f t="shared" si="0"/>
        <v>272117</v>
      </c>
    </row>
    <row r="9" spans="2:14" ht="15">
      <c r="B9" s="224" t="s">
        <v>123</v>
      </c>
      <c r="C9" s="225">
        <v>0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1</v>
      </c>
      <c r="L9" s="225">
        <v>322229</v>
      </c>
      <c r="M9" s="225">
        <f t="shared" si="0"/>
        <v>1</v>
      </c>
      <c r="N9" s="225">
        <f t="shared" si="0"/>
        <v>322229</v>
      </c>
    </row>
    <row r="10" spans="2:14" ht="15">
      <c r="B10" s="222" t="s">
        <v>338</v>
      </c>
      <c r="C10" s="223">
        <v>0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223">
        <v>0</v>
      </c>
      <c r="J10" s="223">
        <v>0</v>
      </c>
      <c r="K10" s="223">
        <v>2</v>
      </c>
      <c r="L10" s="223">
        <v>233217</v>
      </c>
      <c r="M10" s="223">
        <f t="shared" si="0"/>
        <v>2</v>
      </c>
      <c r="N10" s="223">
        <f t="shared" si="0"/>
        <v>233217</v>
      </c>
    </row>
    <row r="11" spans="2:14" ht="15">
      <c r="B11" s="224" t="s">
        <v>339</v>
      </c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1</v>
      </c>
      <c r="L11" s="225">
        <v>762545</v>
      </c>
      <c r="M11" s="225">
        <f t="shared" si="0"/>
        <v>1</v>
      </c>
      <c r="N11" s="225">
        <f t="shared" si="0"/>
        <v>762545</v>
      </c>
    </row>
    <row r="12" spans="2:14" ht="30">
      <c r="B12" s="222" t="s">
        <v>340</v>
      </c>
      <c r="C12" s="223">
        <v>1</v>
      </c>
      <c r="D12" s="223">
        <v>646579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11</v>
      </c>
      <c r="L12" s="223">
        <v>15865016</v>
      </c>
      <c r="M12" s="223">
        <f t="shared" si="0"/>
        <v>12</v>
      </c>
      <c r="N12" s="223">
        <f t="shared" si="0"/>
        <v>16511595</v>
      </c>
    </row>
    <row r="13" spans="2:14" ht="15">
      <c r="B13" s="224" t="s">
        <v>341</v>
      </c>
      <c r="C13" s="225">
        <v>1</v>
      </c>
      <c r="D13" s="225">
        <v>847689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1</v>
      </c>
      <c r="L13" s="225">
        <v>211805</v>
      </c>
      <c r="M13" s="225">
        <f t="shared" si="0"/>
        <v>2</v>
      </c>
      <c r="N13" s="225">
        <f t="shared" si="0"/>
        <v>1059494</v>
      </c>
    </row>
    <row r="14" spans="2:14" ht="15">
      <c r="B14" s="222" t="s">
        <v>342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3</v>
      </c>
      <c r="L14" s="223">
        <v>1787987</v>
      </c>
      <c r="M14" s="223">
        <f t="shared" si="0"/>
        <v>3</v>
      </c>
      <c r="N14" s="223">
        <f t="shared" si="0"/>
        <v>1787987</v>
      </c>
    </row>
    <row r="15" spans="2:14" ht="15">
      <c r="B15" s="224" t="s">
        <v>343</v>
      </c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1</v>
      </c>
      <c r="L15" s="225">
        <v>712882</v>
      </c>
      <c r="M15" s="225">
        <f t="shared" si="0"/>
        <v>1</v>
      </c>
      <c r="N15" s="225">
        <f t="shared" si="0"/>
        <v>712882</v>
      </c>
    </row>
    <row r="16" spans="2:14" ht="30">
      <c r="B16" s="222" t="s">
        <v>344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223">
        <v>0</v>
      </c>
      <c r="J16" s="223">
        <v>0</v>
      </c>
      <c r="K16" s="223">
        <v>1</v>
      </c>
      <c r="L16" s="223">
        <v>55937</v>
      </c>
      <c r="M16" s="223">
        <f t="shared" si="0"/>
        <v>1</v>
      </c>
      <c r="N16" s="223">
        <f t="shared" si="0"/>
        <v>55937</v>
      </c>
    </row>
    <row r="17" spans="2:14" ht="15">
      <c r="B17" s="224" t="s">
        <v>345</v>
      </c>
      <c r="C17" s="225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1</v>
      </c>
      <c r="L17" s="225">
        <v>5144178</v>
      </c>
      <c r="M17" s="225">
        <f t="shared" si="0"/>
        <v>1</v>
      </c>
      <c r="N17" s="225">
        <f t="shared" si="0"/>
        <v>5144178</v>
      </c>
    </row>
    <row r="18" spans="2:14" ht="15">
      <c r="B18" s="222" t="s">
        <v>346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3</v>
      </c>
      <c r="L18" s="223">
        <v>500878</v>
      </c>
      <c r="M18" s="223">
        <f t="shared" si="0"/>
        <v>3</v>
      </c>
      <c r="N18" s="223">
        <f t="shared" si="0"/>
        <v>500878</v>
      </c>
    </row>
    <row r="19" spans="2:14" ht="30">
      <c r="B19" s="224" t="s">
        <v>347</v>
      </c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1</v>
      </c>
      <c r="L19" s="225">
        <v>7109956</v>
      </c>
      <c r="M19" s="225">
        <f t="shared" si="0"/>
        <v>1</v>
      </c>
      <c r="N19" s="225">
        <f t="shared" si="0"/>
        <v>7109956</v>
      </c>
    </row>
    <row r="20" spans="2:14" ht="45.75" thickBot="1">
      <c r="B20" s="222" t="s">
        <v>348</v>
      </c>
      <c r="C20" s="223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223">
        <v>0</v>
      </c>
      <c r="J20" s="223">
        <v>0</v>
      </c>
      <c r="K20" s="223">
        <v>1</v>
      </c>
      <c r="L20" s="223">
        <v>1037015</v>
      </c>
      <c r="M20" s="223">
        <f t="shared" si="0"/>
        <v>1</v>
      </c>
      <c r="N20" s="223">
        <f t="shared" si="0"/>
        <v>1037015</v>
      </c>
    </row>
    <row r="21" spans="2:14" ht="30.75" thickBot="1">
      <c r="B21" s="226" t="s">
        <v>86</v>
      </c>
      <c r="C21" s="227">
        <f aca="true" t="shared" si="1" ref="C21:N21">SUM(C6:C20)</f>
        <v>3</v>
      </c>
      <c r="D21" s="227">
        <f t="shared" si="1"/>
        <v>1853381</v>
      </c>
      <c r="E21" s="227">
        <f t="shared" si="1"/>
        <v>0</v>
      </c>
      <c r="F21" s="227">
        <f t="shared" si="1"/>
        <v>0</v>
      </c>
      <c r="G21" s="227">
        <f t="shared" si="1"/>
        <v>0</v>
      </c>
      <c r="H21" s="227">
        <f t="shared" si="1"/>
        <v>0</v>
      </c>
      <c r="I21" s="227">
        <f t="shared" si="1"/>
        <v>0</v>
      </c>
      <c r="J21" s="227">
        <f t="shared" si="1"/>
        <v>0</v>
      </c>
      <c r="K21" s="227">
        <f t="shared" si="1"/>
        <v>37</v>
      </c>
      <c r="L21" s="227">
        <f t="shared" si="1"/>
        <v>54676038</v>
      </c>
      <c r="M21" s="227">
        <f t="shared" si="1"/>
        <v>40</v>
      </c>
      <c r="N21" s="227">
        <f t="shared" si="1"/>
        <v>56529419</v>
      </c>
    </row>
    <row r="22" spans="2:14" ht="37.5" customHeight="1" thickTop="1"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2:14" ht="18">
      <c r="B23" s="271" t="s">
        <v>329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  <row r="24" spans="2:14" ht="18">
      <c r="B24" s="271" t="s">
        <v>330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2:14" ht="12.75" customHeight="1">
      <c r="B25" s="230" t="s">
        <v>349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72" t="s">
        <v>88</v>
      </c>
      <c r="N25" s="272"/>
    </row>
    <row r="26" spans="2:14" ht="15.75" customHeight="1">
      <c r="B26" s="273" t="s">
        <v>332</v>
      </c>
      <c r="C26" s="275" t="s">
        <v>350</v>
      </c>
      <c r="D26" s="275"/>
      <c r="E26" s="275" t="s">
        <v>351</v>
      </c>
      <c r="F26" s="275"/>
      <c r="G26" s="276" t="s">
        <v>409</v>
      </c>
      <c r="H26" s="277"/>
      <c r="I26" s="278" t="s">
        <v>408</v>
      </c>
      <c r="J26" s="277"/>
      <c r="K26" s="275" t="s">
        <v>352</v>
      </c>
      <c r="L26" s="275"/>
      <c r="M26" s="275" t="s">
        <v>244</v>
      </c>
      <c r="N26" s="275"/>
    </row>
    <row r="27" spans="2:14" ht="12.75" customHeight="1" thickBot="1">
      <c r="B27" s="274"/>
      <c r="C27" s="235" t="s">
        <v>156</v>
      </c>
      <c r="D27" s="235" t="s">
        <v>5</v>
      </c>
      <c r="E27" s="235" t="s">
        <v>156</v>
      </c>
      <c r="F27" s="235" t="s">
        <v>5</v>
      </c>
      <c r="G27" s="235" t="s">
        <v>156</v>
      </c>
      <c r="H27" s="235" t="s">
        <v>5</v>
      </c>
      <c r="I27" s="235" t="s">
        <v>156</v>
      </c>
      <c r="J27" s="235" t="s">
        <v>5</v>
      </c>
      <c r="K27" s="235" t="s">
        <v>156</v>
      </c>
      <c r="L27" s="235" t="s">
        <v>5</v>
      </c>
      <c r="M27" s="235" t="s">
        <v>156</v>
      </c>
      <c r="N27" s="235" t="s">
        <v>5</v>
      </c>
    </row>
    <row r="28" spans="2:14" ht="15.75" thickTop="1">
      <c r="B28" s="232" t="s">
        <v>353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1</v>
      </c>
      <c r="L28" s="233">
        <v>196452</v>
      </c>
      <c r="M28" s="233">
        <f aca="true" t="shared" si="2" ref="M28:N39">C28+E28+G28+I28+K28</f>
        <v>1</v>
      </c>
      <c r="N28" s="233">
        <f t="shared" si="2"/>
        <v>196452</v>
      </c>
    </row>
    <row r="29" spans="2:14" ht="30">
      <c r="B29" s="224" t="s">
        <v>354</v>
      </c>
      <c r="C29" s="225">
        <v>0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25</v>
      </c>
      <c r="L29" s="225">
        <v>21339001</v>
      </c>
      <c r="M29" s="225">
        <f t="shared" si="2"/>
        <v>25</v>
      </c>
      <c r="N29" s="225">
        <f t="shared" si="2"/>
        <v>21339001</v>
      </c>
    </row>
    <row r="30" spans="2:14" ht="45">
      <c r="B30" s="232" t="s">
        <v>355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16</v>
      </c>
      <c r="L30" s="233">
        <v>12421663</v>
      </c>
      <c r="M30" s="233">
        <f t="shared" si="2"/>
        <v>16</v>
      </c>
      <c r="N30" s="233">
        <f t="shared" si="2"/>
        <v>12421663</v>
      </c>
    </row>
    <row r="31" spans="2:14" ht="30">
      <c r="B31" s="224" t="s">
        <v>356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1</v>
      </c>
      <c r="L31" s="225">
        <v>25945</v>
      </c>
      <c r="M31" s="225">
        <f t="shared" si="2"/>
        <v>1</v>
      </c>
      <c r="N31" s="225">
        <f t="shared" si="2"/>
        <v>25945</v>
      </c>
    </row>
    <row r="32" spans="2:14" ht="15">
      <c r="B32" s="232" t="s">
        <v>357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1</v>
      </c>
      <c r="L32" s="233">
        <v>479030</v>
      </c>
      <c r="M32" s="233">
        <f t="shared" si="2"/>
        <v>1</v>
      </c>
      <c r="N32" s="233">
        <f t="shared" si="2"/>
        <v>479030</v>
      </c>
    </row>
    <row r="33" spans="2:14" ht="15">
      <c r="B33" s="224" t="s">
        <v>358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2</v>
      </c>
      <c r="L33" s="225">
        <v>1105411</v>
      </c>
      <c r="M33" s="225">
        <f t="shared" si="2"/>
        <v>2</v>
      </c>
      <c r="N33" s="225">
        <f t="shared" si="2"/>
        <v>1105411</v>
      </c>
    </row>
    <row r="34" spans="2:14" ht="30">
      <c r="B34" s="232" t="s">
        <v>8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13</v>
      </c>
      <c r="L34" s="233">
        <v>4417548</v>
      </c>
      <c r="M34" s="233">
        <f t="shared" si="2"/>
        <v>13</v>
      </c>
      <c r="N34" s="233">
        <f t="shared" si="2"/>
        <v>4417548</v>
      </c>
    </row>
    <row r="35" spans="2:14" ht="15">
      <c r="B35" s="224" t="s">
        <v>359</v>
      </c>
      <c r="C35" s="225">
        <v>0</v>
      </c>
      <c r="D35" s="225">
        <v>0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0</v>
      </c>
      <c r="K35" s="225">
        <v>2</v>
      </c>
      <c r="L35" s="225">
        <v>268295</v>
      </c>
      <c r="M35" s="225">
        <f t="shared" si="2"/>
        <v>2</v>
      </c>
      <c r="N35" s="225">
        <f t="shared" si="2"/>
        <v>268295</v>
      </c>
    </row>
    <row r="36" spans="2:14" ht="30">
      <c r="B36" s="232" t="s">
        <v>360</v>
      </c>
      <c r="C36" s="233">
        <v>0</v>
      </c>
      <c r="D36" s="233">
        <v>0</v>
      </c>
      <c r="E36" s="233">
        <v>2</v>
      </c>
      <c r="F36" s="233">
        <v>3278124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f t="shared" si="2"/>
        <v>2</v>
      </c>
      <c r="N36" s="233">
        <f t="shared" si="2"/>
        <v>3278124</v>
      </c>
    </row>
    <row r="37" spans="2:14" ht="15">
      <c r="B37" s="224" t="s">
        <v>361</v>
      </c>
      <c r="C37" s="225">
        <v>1</v>
      </c>
      <c r="D37" s="225">
        <v>231469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f t="shared" si="2"/>
        <v>1</v>
      </c>
      <c r="N37" s="225">
        <f t="shared" si="2"/>
        <v>231469</v>
      </c>
    </row>
    <row r="38" spans="2:14" ht="15">
      <c r="B38" s="232" t="s">
        <v>362</v>
      </c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1</v>
      </c>
      <c r="L38" s="233">
        <v>1920855</v>
      </c>
      <c r="M38" s="233">
        <f t="shared" si="2"/>
        <v>1</v>
      </c>
      <c r="N38" s="233">
        <f t="shared" si="2"/>
        <v>1920855</v>
      </c>
    </row>
    <row r="39" spans="2:14" ht="45.75" thickBot="1">
      <c r="B39" s="224" t="s">
        <v>363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1</v>
      </c>
      <c r="L39" s="225">
        <v>6176228</v>
      </c>
      <c r="M39" s="225">
        <f t="shared" si="2"/>
        <v>1</v>
      </c>
      <c r="N39" s="225">
        <f t="shared" si="2"/>
        <v>6176228</v>
      </c>
    </row>
    <row r="40" spans="2:14" ht="30.75" thickBot="1">
      <c r="B40" s="234" t="s">
        <v>86</v>
      </c>
      <c r="C40" s="227">
        <f>SUM(C28:C39)</f>
        <v>1</v>
      </c>
      <c r="D40" s="227">
        <f>SUM(D28:D39)</f>
        <v>231469</v>
      </c>
      <c r="E40" s="227">
        <f>SUM(E28:E39)</f>
        <v>2</v>
      </c>
      <c r="F40" s="227">
        <f>SUM(F28:F39)</f>
        <v>3278124</v>
      </c>
      <c r="G40" s="227">
        <v>0</v>
      </c>
      <c r="H40" s="227">
        <v>0</v>
      </c>
      <c r="I40" s="227">
        <v>0</v>
      </c>
      <c r="J40" s="227">
        <v>0</v>
      </c>
      <c r="K40" s="227">
        <f>SUM(K28:K39)</f>
        <v>63</v>
      </c>
      <c r="L40" s="227">
        <f>SUM(L28:L39)</f>
        <v>48350428</v>
      </c>
      <c r="M40" s="227">
        <f>SUM(M28:M39)</f>
        <v>66</v>
      </c>
      <c r="N40" s="227">
        <f>SUM(N28:N39)</f>
        <v>51860021</v>
      </c>
    </row>
    <row r="41" spans="2:14" ht="31.5" thickBot="1" thickTop="1">
      <c r="B41" s="234" t="s">
        <v>87</v>
      </c>
      <c r="C41" s="227">
        <f>C21+C40</f>
        <v>4</v>
      </c>
      <c r="D41" s="227">
        <f>D21+D40</f>
        <v>2084850</v>
      </c>
      <c r="E41" s="227">
        <f>E21+E40</f>
        <v>2</v>
      </c>
      <c r="F41" s="227">
        <f>F21+F40</f>
        <v>3278124</v>
      </c>
      <c r="G41" s="227">
        <v>0</v>
      </c>
      <c r="H41" s="227">
        <v>0</v>
      </c>
      <c r="I41" s="227">
        <v>0</v>
      </c>
      <c r="J41" s="227">
        <v>0</v>
      </c>
      <c r="K41" s="227">
        <f>K21+K40</f>
        <v>100</v>
      </c>
      <c r="L41" s="227">
        <f>L21+L40</f>
        <v>103026466</v>
      </c>
      <c r="M41" s="227">
        <f>M21+M40</f>
        <v>106</v>
      </c>
      <c r="N41" s="227">
        <f>N21+N40</f>
        <v>108389440</v>
      </c>
    </row>
    <row r="42" spans="2:14" ht="15" thickTop="1">
      <c r="B42" s="208"/>
      <c r="C42" s="209"/>
      <c r="D42" s="209"/>
      <c r="E42" s="209"/>
      <c r="F42" s="209"/>
      <c r="G42" s="209"/>
      <c r="H42" s="209"/>
      <c r="I42" s="209"/>
      <c r="J42" s="209"/>
      <c r="K42" s="210"/>
      <c r="L42" s="210"/>
      <c r="M42" s="210"/>
      <c r="N42" s="210"/>
    </row>
    <row r="43" spans="2:14" ht="14.25">
      <c r="B43" s="208"/>
      <c r="C43" s="209"/>
      <c r="D43" s="209"/>
      <c r="E43" s="209"/>
      <c r="F43" s="209"/>
      <c r="G43" s="209"/>
      <c r="H43" s="209"/>
      <c r="I43" s="209"/>
      <c r="J43" s="209"/>
      <c r="K43" s="210"/>
      <c r="L43" s="210"/>
      <c r="M43" s="210"/>
      <c r="N43" s="210"/>
    </row>
    <row r="44" spans="2:14" ht="14.25">
      <c r="B44" s="208"/>
      <c r="C44" s="209"/>
      <c r="D44" s="209"/>
      <c r="E44" s="209"/>
      <c r="F44" s="209"/>
      <c r="G44" s="209"/>
      <c r="H44" s="209"/>
      <c r="I44" s="209"/>
      <c r="J44" s="209"/>
      <c r="K44" s="210"/>
      <c r="L44" s="210"/>
      <c r="M44" s="210"/>
      <c r="N44" s="210"/>
    </row>
  </sheetData>
  <sheetProtection/>
  <mergeCells count="20">
    <mergeCell ref="B23:N23"/>
    <mergeCell ref="B24:N24"/>
    <mergeCell ref="M25:N25"/>
    <mergeCell ref="B26:B27"/>
    <mergeCell ref="C26:D26"/>
    <mergeCell ref="E26:F26"/>
    <mergeCell ref="G26:H26"/>
    <mergeCell ref="I26:J26"/>
    <mergeCell ref="K26:L26"/>
    <mergeCell ref="M26:N26"/>
    <mergeCell ref="B1:N1"/>
    <mergeCell ref="B2:N2"/>
    <mergeCell ref="M3:N3"/>
    <mergeCell ref="B4:B5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6"/>
  <sheetViews>
    <sheetView rightToLeft="1" zoomScalePageLayoutView="0" workbookViewId="0" topLeftCell="A1">
      <selection activeCell="H6" sqref="H6"/>
    </sheetView>
  </sheetViews>
  <sheetFormatPr defaultColWidth="9.140625" defaultRowHeight="15"/>
  <cols>
    <col min="2" max="2" width="8.421875" style="0" customWidth="1"/>
    <col min="3" max="3" width="3.7109375" style="0" customWidth="1"/>
    <col min="4" max="4" width="9.00390625" style="0" customWidth="1"/>
    <col min="5" max="5" width="3.00390625" style="0" customWidth="1"/>
    <col min="6" max="6" width="8.28125" style="0" customWidth="1"/>
    <col min="7" max="7" width="3.28125" style="0" customWidth="1"/>
    <col min="8" max="8" width="6.421875" style="0" customWidth="1"/>
    <col min="9" max="9" width="3.00390625" style="0" customWidth="1"/>
    <col min="10" max="10" width="8.57421875" style="0" customWidth="1"/>
    <col min="11" max="11" width="3.00390625" style="0" customWidth="1"/>
    <col min="12" max="12" width="9.421875" style="0" customWidth="1"/>
    <col min="13" max="13" width="3.421875" style="0" customWidth="1"/>
    <col min="14" max="14" width="12.00390625" style="0" customWidth="1"/>
    <col min="15" max="15" width="3.57421875" style="0" customWidth="1"/>
    <col min="16" max="16" width="9.57421875" style="0" customWidth="1"/>
  </cols>
  <sheetData>
    <row r="1" spans="2:16" ht="18">
      <c r="B1" s="279" t="s">
        <v>364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2:16" ht="18">
      <c r="B2" s="279" t="s">
        <v>365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2:16" ht="15.75">
      <c r="B3" s="280" t="s">
        <v>366</v>
      </c>
      <c r="C3" s="280"/>
      <c r="D3" s="280"/>
      <c r="E3" s="211"/>
      <c r="F3" s="211"/>
      <c r="G3" s="211"/>
      <c r="H3" s="211"/>
      <c r="I3" s="211"/>
      <c r="J3" s="211"/>
      <c r="K3" s="211"/>
      <c r="L3" s="211"/>
      <c r="M3" s="211"/>
      <c r="N3" s="281" t="s">
        <v>88</v>
      </c>
      <c r="O3" s="281"/>
      <c r="P3" s="281"/>
    </row>
    <row r="4" spans="2:16" ht="15">
      <c r="B4" s="282" t="s">
        <v>367</v>
      </c>
      <c r="C4" s="284" t="s">
        <v>368</v>
      </c>
      <c r="D4" s="285"/>
      <c r="E4" s="284" t="s">
        <v>369</v>
      </c>
      <c r="F4" s="285"/>
      <c r="G4" s="284" t="s">
        <v>370</v>
      </c>
      <c r="H4" s="285"/>
      <c r="I4" s="284" t="s">
        <v>371</v>
      </c>
      <c r="J4" s="285"/>
      <c r="K4" s="284" t="s">
        <v>7</v>
      </c>
      <c r="L4" s="285"/>
      <c r="M4" s="284" t="s">
        <v>372</v>
      </c>
      <c r="N4" s="285"/>
      <c r="O4" s="284" t="s">
        <v>3</v>
      </c>
      <c r="P4" s="285"/>
    </row>
    <row r="5" spans="2:16" ht="26.25" thickBot="1">
      <c r="B5" s="283"/>
      <c r="C5" s="236" t="s">
        <v>4</v>
      </c>
      <c r="D5" s="236" t="s">
        <v>5</v>
      </c>
      <c r="E5" s="236" t="s">
        <v>4</v>
      </c>
      <c r="F5" s="236" t="s">
        <v>5</v>
      </c>
      <c r="G5" s="236" t="s">
        <v>4</v>
      </c>
      <c r="H5" s="236" t="s">
        <v>5</v>
      </c>
      <c r="I5" s="236" t="s">
        <v>4</v>
      </c>
      <c r="J5" s="236" t="s">
        <v>5</v>
      </c>
      <c r="K5" s="236" t="s">
        <v>4</v>
      </c>
      <c r="L5" s="236" t="s">
        <v>5</v>
      </c>
      <c r="M5" s="236" t="s">
        <v>4</v>
      </c>
      <c r="N5" s="236" t="s">
        <v>5</v>
      </c>
      <c r="O5" s="236" t="s">
        <v>4</v>
      </c>
      <c r="P5" s="236" t="s">
        <v>5</v>
      </c>
    </row>
    <row r="6" spans="2:16" ht="26.25" thickTop="1">
      <c r="B6" s="212" t="s">
        <v>373</v>
      </c>
      <c r="C6" s="67">
        <v>3</v>
      </c>
      <c r="D6" s="67">
        <v>24452792</v>
      </c>
      <c r="E6" s="67">
        <v>0</v>
      </c>
      <c r="F6" s="67">
        <v>0</v>
      </c>
      <c r="G6" s="67">
        <v>0</v>
      </c>
      <c r="H6" s="67">
        <v>0</v>
      </c>
      <c r="I6" s="67">
        <v>1</v>
      </c>
      <c r="J6" s="67">
        <v>6730718</v>
      </c>
      <c r="K6" s="67">
        <v>0</v>
      </c>
      <c r="L6" s="67">
        <v>0</v>
      </c>
      <c r="M6" s="67">
        <v>0</v>
      </c>
      <c r="N6" s="67">
        <v>0</v>
      </c>
      <c r="O6" s="67">
        <f aca="true" t="shared" si="0" ref="O6:O24">C6+E6+G6+I6+K6+M6</f>
        <v>4</v>
      </c>
      <c r="P6" s="67">
        <f aca="true" t="shared" si="1" ref="P6:P24">D6+F6+H6+J6+L6+N6</f>
        <v>31183510</v>
      </c>
    </row>
    <row r="7" spans="2:16" ht="14.25">
      <c r="B7" s="168" t="s">
        <v>123</v>
      </c>
      <c r="C7" s="213">
        <v>0</v>
      </c>
      <c r="D7" s="213">
        <v>0</v>
      </c>
      <c r="E7" s="213">
        <v>3</v>
      </c>
      <c r="F7" s="213">
        <v>1181125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f t="shared" si="0"/>
        <v>3</v>
      </c>
      <c r="P7" s="213">
        <f t="shared" si="1"/>
        <v>1181125</v>
      </c>
    </row>
    <row r="8" spans="2:16" ht="38.25">
      <c r="B8" s="212" t="s">
        <v>126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16</v>
      </c>
      <c r="L8" s="67">
        <v>7924752</v>
      </c>
      <c r="M8" s="67">
        <v>7</v>
      </c>
      <c r="N8" s="67">
        <v>5231686</v>
      </c>
      <c r="O8" s="67">
        <f t="shared" si="0"/>
        <v>23</v>
      </c>
      <c r="P8" s="67">
        <f t="shared" si="1"/>
        <v>13156438</v>
      </c>
    </row>
    <row r="9" spans="2:16" ht="25.5">
      <c r="B9" s="168" t="s">
        <v>164</v>
      </c>
      <c r="C9" s="213">
        <v>0</v>
      </c>
      <c r="D9" s="213">
        <v>0</v>
      </c>
      <c r="E9" s="213">
        <v>1</v>
      </c>
      <c r="F9" s="213">
        <v>207301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f t="shared" si="0"/>
        <v>1</v>
      </c>
      <c r="P9" s="213">
        <f t="shared" si="1"/>
        <v>207301</v>
      </c>
    </row>
    <row r="10" spans="2:16" ht="25.5">
      <c r="B10" s="212" t="s">
        <v>374</v>
      </c>
      <c r="C10" s="67">
        <v>0</v>
      </c>
      <c r="D10" s="67">
        <v>0</v>
      </c>
      <c r="E10" s="67">
        <v>0</v>
      </c>
      <c r="F10" s="67">
        <v>0</v>
      </c>
      <c r="G10" s="67">
        <v>1</v>
      </c>
      <c r="H10" s="67">
        <v>404300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f t="shared" si="0"/>
        <v>1</v>
      </c>
      <c r="P10" s="67">
        <f t="shared" si="1"/>
        <v>404300</v>
      </c>
    </row>
    <row r="11" spans="2:16" ht="25.5">
      <c r="B11" s="168" t="s">
        <v>375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4</v>
      </c>
      <c r="L11" s="213">
        <v>2345193</v>
      </c>
      <c r="M11" s="213">
        <v>1</v>
      </c>
      <c r="N11" s="213">
        <v>555640</v>
      </c>
      <c r="O11" s="213">
        <f t="shared" si="0"/>
        <v>5</v>
      </c>
      <c r="P11" s="213">
        <f t="shared" si="1"/>
        <v>2900833</v>
      </c>
    </row>
    <row r="12" spans="2:16" ht="25.5">
      <c r="B12" s="212" t="s">
        <v>376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49</v>
      </c>
      <c r="L12" s="67">
        <v>58638993</v>
      </c>
      <c r="M12" s="67">
        <v>25</v>
      </c>
      <c r="N12" s="67">
        <v>53484350</v>
      </c>
      <c r="O12" s="67">
        <f t="shared" si="0"/>
        <v>74</v>
      </c>
      <c r="P12" s="67">
        <f t="shared" si="1"/>
        <v>112123343</v>
      </c>
    </row>
    <row r="13" spans="2:16" ht="14.25">
      <c r="B13" s="168" t="s">
        <v>124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1</v>
      </c>
      <c r="J13" s="213">
        <v>118980</v>
      </c>
      <c r="K13" s="213">
        <v>0</v>
      </c>
      <c r="L13" s="213">
        <v>0</v>
      </c>
      <c r="M13" s="213">
        <v>3</v>
      </c>
      <c r="N13" s="213">
        <v>790286</v>
      </c>
      <c r="O13" s="213">
        <f t="shared" si="0"/>
        <v>4</v>
      </c>
      <c r="P13" s="213">
        <f t="shared" si="1"/>
        <v>909266</v>
      </c>
    </row>
    <row r="14" spans="2:16" ht="24">
      <c r="B14" s="214" t="s">
        <v>127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7</v>
      </c>
      <c r="J14" s="67">
        <v>2095428</v>
      </c>
      <c r="K14" s="67">
        <v>0</v>
      </c>
      <c r="L14" s="67">
        <v>0</v>
      </c>
      <c r="M14" s="67">
        <v>1</v>
      </c>
      <c r="N14" s="67">
        <v>512344</v>
      </c>
      <c r="O14" s="67">
        <f t="shared" si="0"/>
        <v>8</v>
      </c>
      <c r="P14" s="67">
        <f t="shared" si="1"/>
        <v>2607772</v>
      </c>
    </row>
    <row r="15" spans="2:16" ht="25.5">
      <c r="B15" s="168" t="s">
        <v>377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2</v>
      </c>
      <c r="L15" s="213">
        <v>25449571</v>
      </c>
      <c r="M15" s="213">
        <v>3</v>
      </c>
      <c r="N15" s="213">
        <v>15304884</v>
      </c>
      <c r="O15" s="213">
        <f t="shared" si="0"/>
        <v>5</v>
      </c>
      <c r="P15" s="213">
        <f t="shared" si="1"/>
        <v>40754455</v>
      </c>
    </row>
    <row r="16" spans="2:16" ht="14.25">
      <c r="B16" s="212" t="s">
        <v>378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1</v>
      </c>
      <c r="L16" s="67">
        <v>635716</v>
      </c>
      <c r="M16" s="67">
        <v>0</v>
      </c>
      <c r="N16" s="67">
        <v>0</v>
      </c>
      <c r="O16" s="67">
        <f t="shared" si="0"/>
        <v>1</v>
      </c>
      <c r="P16" s="67">
        <f t="shared" si="1"/>
        <v>635716</v>
      </c>
    </row>
    <row r="17" spans="2:16" ht="14.25">
      <c r="B17" s="168" t="s">
        <v>379</v>
      </c>
      <c r="C17" s="213">
        <v>0</v>
      </c>
      <c r="D17" s="213">
        <v>0</v>
      </c>
      <c r="E17" s="213">
        <v>1</v>
      </c>
      <c r="F17" s="213">
        <v>72557</v>
      </c>
      <c r="G17" s="213">
        <v>0</v>
      </c>
      <c r="H17" s="213">
        <v>0</v>
      </c>
      <c r="I17" s="213">
        <v>1</v>
      </c>
      <c r="J17" s="213">
        <v>678605</v>
      </c>
      <c r="K17" s="213">
        <v>0</v>
      </c>
      <c r="L17" s="213">
        <v>0</v>
      </c>
      <c r="M17" s="213">
        <v>3</v>
      </c>
      <c r="N17" s="213">
        <v>8125321</v>
      </c>
      <c r="O17" s="213">
        <f t="shared" si="0"/>
        <v>5</v>
      </c>
      <c r="P17" s="213">
        <f t="shared" si="1"/>
        <v>8876483</v>
      </c>
    </row>
    <row r="18" spans="2:16" ht="14.25">
      <c r="B18" s="212" t="s">
        <v>380</v>
      </c>
      <c r="C18" s="67">
        <v>1</v>
      </c>
      <c r="D18" s="67">
        <v>139017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f t="shared" si="0"/>
        <v>1</v>
      </c>
      <c r="P18" s="67">
        <f t="shared" si="1"/>
        <v>139017</v>
      </c>
    </row>
    <row r="19" spans="2:16" ht="14.25">
      <c r="B19" s="168" t="s">
        <v>381</v>
      </c>
      <c r="C19" s="213">
        <v>2</v>
      </c>
      <c r="D19" s="213">
        <v>9727919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f t="shared" si="0"/>
        <v>2</v>
      </c>
      <c r="P19" s="213">
        <f t="shared" si="1"/>
        <v>9727919</v>
      </c>
    </row>
    <row r="20" spans="2:16" ht="14.25">
      <c r="B20" s="212" t="s">
        <v>382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</v>
      </c>
      <c r="J20" s="67">
        <v>4934945</v>
      </c>
      <c r="K20" s="67">
        <v>0</v>
      </c>
      <c r="L20" s="67">
        <v>0</v>
      </c>
      <c r="M20" s="67">
        <v>5</v>
      </c>
      <c r="N20" s="67">
        <v>10968341</v>
      </c>
      <c r="O20" s="67">
        <f t="shared" si="0"/>
        <v>11</v>
      </c>
      <c r="P20" s="67">
        <f t="shared" si="1"/>
        <v>15903286</v>
      </c>
    </row>
    <row r="21" spans="2:16" ht="14.25">
      <c r="B21" s="168" t="s">
        <v>383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2</v>
      </c>
      <c r="L21" s="213">
        <v>782977</v>
      </c>
      <c r="M21" s="213">
        <v>2</v>
      </c>
      <c r="N21" s="213">
        <v>7463051</v>
      </c>
      <c r="O21" s="213">
        <f t="shared" si="0"/>
        <v>4</v>
      </c>
      <c r="P21" s="213">
        <f t="shared" si="1"/>
        <v>8246028</v>
      </c>
    </row>
    <row r="22" spans="2:16" ht="25.5">
      <c r="B22" s="212" t="s">
        <v>384</v>
      </c>
      <c r="C22" s="67">
        <v>0</v>
      </c>
      <c r="D22" s="67">
        <v>0</v>
      </c>
      <c r="E22" s="67">
        <v>1</v>
      </c>
      <c r="F22" s="67">
        <v>430080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f t="shared" si="0"/>
        <v>1</v>
      </c>
      <c r="P22" s="67">
        <f t="shared" si="1"/>
        <v>430080</v>
      </c>
    </row>
    <row r="23" spans="2:16" ht="14.25">
      <c r="B23" s="168" t="s">
        <v>385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1</v>
      </c>
      <c r="J23" s="213">
        <v>1235760</v>
      </c>
      <c r="K23" s="213">
        <v>0</v>
      </c>
      <c r="L23" s="213">
        <v>0</v>
      </c>
      <c r="M23" s="213">
        <v>10</v>
      </c>
      <c r="N23" s="213">
        <v>6783763</v>
      </c>
      <c r="O23" s="213">
        <f t="shared" si="0"/>
        <v>11</v>
      </c>
      <c r="P23" s="213">
        <f t="shared" si="1"/>
        <v>8019523</v>
      </c>
    </row>
    <row r="24" spans="2:16" ht="15" thickBot="1">
      <c r="B24" s="167" t="s">
        <v>386</v>
      </c>
      <c r="C24" s="67">
        <v>4</v>
      </c>
      <c r="D24" s="67">
        <v>243314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2</v>
      </c>
      <c r="N24" s="67">
        <v>1276028</v>
      </c>
      <c r="O24" s="67">
        <f t="shared" si="0"/>
        <v>6</v>
      </c>
      <c r="P24" s="67">
        <f t="shared" si="1"/>
        <v>1519342</v>
      </c>
    </row>
    <row r="25" spans="2:16" ht="26.25" thickBot="1">
      <c r="B25" s="215" t="s">
        <v>3</v>
      </c>
      <c r="C25" s="216">
        <f aca="true" t="shared" si="2" ref="C25:P25">SUM(C6:C24)</f>
        <v>10</v>
      </c>
      <c r="D25" s="216">
        <f t="shared" si="2"/>
        <v>34563042</v>
      </c>
      <c r="E25" s="216">
        <f t="shared" si="2"/>
        <v>6</v>
      </c>
      <c r="F25" s="216">
        <f t="shared" si="2"/>
        <v>1891063</v>
      </c>
      <c r="G25" s="216">
        <f t="shared" si="2"/>
        <v>1</v>
      </c>
      <c r="H25" s="216">
        <f t="shared" si="2"/>
        <v>404300</v>
      </c>
      <c r="I25" s="216">
        <f t="shared" si="2"/>
        <v>17</v>
      </c>
      <c r="J25" s="216">
        <f t="shared" si="2"/>
        <v>15794436</v>
      </c>
      <c r="K25" s="216">
        <f t="shared" si="2"/>
        <v>74</v>
      </c>
      <c r="L25" s="216">
        <f t="shared" si="2"/>
        <v>95777202</v>
      </c>
      <c r="M25" s="216">
        <f t="shared" si="2"/>
        <v>62</v>
      </c>
      <c r="N25" s="216">
        <f t="shared" si="2"/>
        <v>110495694</v>
      </c>
      <c r="O25" s="216">
        <f t="shared" si="2"/>
        <v>170</v>
      </c>
      <c r="P25" s="216">
        <f t="shared" si="2"/>
        <v>258925737</v>
      </c>
    </row>
    <row r="26" spans="2:16" ht="15" thickTop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</row>
  </sheetData>
  <sheetProtection/>
  <mergeCells count="12">
    <mergeCell ref="M4:N4"/>
    <mergeCell ref="O4:P4"/>
    <mergeCell ref="B1:P1"/>
    <mergeCell ref="B2:P2"/>
    <mergeCell ref="B3:D3"/>
    <mergeCell ref="N3:P3"/>
    <mergeCell ref="B4:B5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P19"/>
  <sheetViews>
    <sheetView rightToLeft="1" zoomScalePageLayoutView="0" workbookViewId="0" topLeftCell="A1">
      <selection activeCell="A1" sqref="A1:A16384"/>
    </sheetView>
  </sheetViews>
  <sheetFormatPr defaultColWidth="9.140625" defaultRowHeight="15"/>
  <cols>
    <col min="2" max="2" width="12.8515625" style="0" customWidth="1"/>
    <col min="3" max="3" width="3.28125" style="0" customWidth="1"/>
    <col min="4" max="4" width="7.00390625" style="0" customWidth="1"/>
    <col min="5" max="5" width="3.421875" style="0" customWidth="1"/>
    <col min="6" max="6" width="10.00390625" style="0" customWidth="1"/>
    <col min="7" max="7" width="3.28125" style="0" customWidth="1"/>
    <col min="8" max="8" width="7.421875" style="0" customWidth="1"/>
    <col min="9" max="9" width="3.7109375" style="0" customWidth="1"/>
    <col min="10" max="10" width="11.8515625" style="0" customWidth="1"/>
    <col min="11" max="11" width="3.57421875" style="0" customWidth="1"/>
    <col min="12" max="12" width="10.00390625" style="0" customWidth="1"/>
    <col min="13" max="13" width="3.00390625" style="0" customWidth="1"/>
    <col min="14" max="14" width="11.140625" style="0" customWidth="1"/>
    <col min="15" max="15" width="3.8515625" style="0" customWidth="1"/>
    <col min="16" max="16" width="13.00390625" style="0" customWidth="1"/>
  </cols>
  <sheetData>
    <row r="4" ht="9" customHeight="1"/>
    <row r="5" spans="2:16" ht="24.75" customHeight="1">
      <c r="B5" s="266" t="s">
        <v>293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2:16" ht="20.25" customHeight="1">
      <c r="B6" s="266" t="s">
        <v>158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2:16" ht="22.5" customHeight="1">
      <c r="B7" s="262" t="s">
        <v>278</v>
      </c>
      <c r="C7" s="262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267" t="s">
        <v>88</v>
      </c>
      <c r="P7" s="267"/>
    </row>
    <row r="8" spans="2:16" ht="15" customHeight="1">
      <c r="B8" s="286" t="s">
        <v>159</v>
      </c>
      <c r="C8" s="277" t="s">
        <v>236</v>
      </c>
      <c r="D8" s="277"/>
      <c r="E8" s="277" t="s">
        <v>237</v>
      </c>
      <c r="F8" s="277"/>
      <c r="G8" s="277" t="s">
        <v>238</v>
      </c>
      <c r="H8" s="277"/>
      <c r="I8" s="277" t="s">
        <v>239</v>
      </c>
      <c r="J8" s="277"/>
      <c r="K8" s="277" t="s">
        <v>7</v>
      </c>
      <c r="L8" s="277"/>
      <c r="M8" s="277" t="s">
        <v>240</v>
      </c>
      <c r="N8" s="277"/>
      <c r="O8" s="277" t="s">
        <v>241</v>
      </c>
      <c r="P8" s="277"/>
    </row>
    <row r="9" spans="2:16" ht="24.75" customHeight="1" thickBot="1">
      <c r="B9" s="287"/>
      <c r="C9" s="236" t="s">
        <v>4</v>
      </c>
      <c r="D9" s="236" t="s">
        <v>5</v>
      </c>
      <c r="E9" s="236" t="s">
        <v>4</v>
      </c>
      <c r="F9" s="236" t="s">
        <v>5</v>
      </c>
      <c r="G9" s="236" t="s">
        <v>4</v>
      </c>
      <c r="H9" s="236" t="s">
        <v>5</v>
      </c>
      <c r="I9" s="236" t="s">
        <v>4</v>
      </c>
      <c r="J9" s="236" t="s">
        <v>5</v>
      </c>
      <c r="K9" s="236" t="s">
        <v>4</v>
      </c>
      <c r="L9" s="236" t="s">
        <v>5</v>
      </c>
      <c r="M9" s="236" t="s">
        <v>4</v>
      </c>
      <c r="N9" s="236" t="s">
        <v>5</v>
      </c>
      <c r="O9" s="236" t="s">
        <v>4</v>
      </c>
      <c r="P9" s="236" t="s">
        <v>5</v>
      </c>
    </row>
    <row r="10" spans="2:16" s="63" customFormat="1" ht="24.75" customHeight="1" thickTop="1">
      <c r="B10" s="167" t="s">
        <v>9</v>
      </c>
      <c r="C10" s="203">
        <v>0</v>
      </c>
      <c r="D10" s="203">
        <v>0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2</v>
      </c>
      <c r="N10" s="203">
        <v>465909</v>
      </c>
      <c r="O10" s="203">
        <f>C10+E10+G10+I10+K10+M10</f>
        <v>2</v>
      </c>
      <c r="P10" s="203">
        <f>D10+F10+H10+J10+L10+N10</f>
        <v>465909</v>
      </c>
    </row>
    <row r="11" spans="2:16" s="63" customFormat="1" ht="24.75" customHeight="1">
      <c r="B11" s="168" t="s">
        <v>123</v>
      </c>
      <c r="C11" s="204">
        <v>0</v>
      </c>
      <c r="D11" s="204">
        <v>0</v>
      </c>
      <c r="E11" s="204">
        <v>6</v>
      </c>
      <c r="F11" s="204">
        <v>2340499</v>
      </c>
      <c r="G11" s="204">
        <v>0</v>
      </c>
      <c r="H11" s="204">
        <v>0</v>
      </c>
      <c r="I11" s="204">
        <v>3</v>
      </c>
      <c r="J11" s="204">
        <v>1356647</v>
      </c>
      <c r="K11" s="204">
        <v>1</v>
      </c>
      <c r="L11" s="204">
        <v>1029146</v>
      </c>
      <c r="M11" s="204">
        <v>39</v>
      </c>
      <c r="N11" s="204">
        <v>32134625</v>
      </c>
      <c r="O11" s="204">
        <f aca="true" t="shared" si="0" ref="O11:O18">C11+E11+G11+I11+K11+M11</f>
        <v>49</v>
      </c>
      <c r="P11" s="204">
        <f aca="true" t="shared" si="1" ref="P11:P18">D11+F11+H11+J11+L11+N11</f>
        <v>36860917</v>
      </c>
    </row>
    <row r="12" spans="2:16" s="63" customFormat="1" ht="24.75" customHeight="1">
      <c r="B12" s="167" t="s">
        <v>125</v>
      </c>
      <c r="C12" s="203">
        <v>1</v>
      </c>
      <c r="D12" s="203">
        <v>61750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f t="shared" si="0"/>
        <v>1</v>
      </c>
      <c r="P12" s="203">
        <f t="shared" si="1"/>
        <v>61750</v>
      </c>
    </row>
    <row r="13" spans="2:16" s="63" customFormat="1" ht="27" customHeight="1">
      <c r="B13" s="168" t="s">
        <v>126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1</v>
      </c>
      <c r="N13" s="204">
        <v>3439954</v>
      </c>
      <c r="O13" s="204">
        <f t="shared" si="0"/>
        <v>1</v>
      </c>
      <c r="P13" s="204">
        <f t="shared" si="1"/>
        <v>3439954</v>
      </c>
    </row>
    <row r="14" spans="2:16" s="63" customFormat="1" ht="26.25" customHeight="1">
      <c r="B14" s="167" t="s">
        <v>164</v>
      </c>
      <c r="C14" s="203">
        <v>0</v>
      </c>
      <c r="D14" s="203">
        <v>0</v>
      </c>
      <c r="E14" s="203">
        <v>1</v>
      </c>
      <c r="F14" s="203">
        <v>484693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f t="shared" si="0"/>
        <v>1</v>
      </c>
      <c r="P14" s="203">
        <f t="shared" si="1"/>
        <v>484693</v>
      </c>
    </row>
    <row r="15" spans="2:16" s="63" customFormat="1" ht="24.75" customHeight="1">
      <c r="B15" s="168" t="s">
        <v>124</v>
      </c>
      <c r="C15" s="204">
        <v>0</v>
      </c>
      <c r="D15" s="204">
        <v>0</v>
      </c>
      <c r="E15" s="204">
        <v>8</v>
      </c>
      <c r="F15" s="204">
        <v>12383744</v>
      </c>
      <c r="G15" s="204">
        <v>2</v>
      </c>
      <c r="H15" s="204">
        <v>160412</v>
      </c>
      <c r="I15" s="204">
        <v>6</v>
      </c>
      <c r="J15" s="204">
        <v>23460839</v>
      </c>
      <c r="K15" s="204">
        <v>39</v>
      </c>
      <c r="L15" s="204">
        <v>54174842</v>
      </c>
      <c r="M15" s="204">
        <v>20</v>
      </c>
      <c r="N15" s="204">
        <v>17780395</v>
      </c>
      <c r="O15" s="204">
        <f t="shared" si="0"/>
        <v>75</v>
      </c>
      <c r="P15" s="204">
        <f t="shared" si="1"/>
        <v>107960232</v>
      </c>
    </row>
    <row r="16" spans="2:16" s="63" customFormat="1" ht="27.75" customHeight="1">
      <c r="B16" s="167" t="s">
        <v>127</v>
      </c>
      <c r="C16" s="203">
        <v>0</v>
      </c>
      <c r="D16" s="203">
        <v>0</v>
      </c>
      <c r="E16" s="203">
        <v>0</v>
      </c>
      <c r="F16" s="203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1</v>
      </c>
      <c r="L16" s="203">
        <v>860015</v>
      </c>
      <c r="M16" s="203">
        <v>0</v>
      </c>
      <c r="N16" s="203">
        <v>0</v>
      </c>
      <c r="O16" s="203">
        <f t="shared" si="0"/>
        <v>1</v>
      </c>
      <c r="P16" s="203">
        <f t="shared" si="1"/>
        <v>860015</v>
      </c>
    </row>
    <row r="17" spans="2:16" s="63" customFormat="1" ht="26.25" customHeight="1">
      <c r="B17" s="168" t="s">
        <v>300</v>
      </c>
      <c r="C17" s="204">
        <v>0</v>
      </c>
      <c r="D17" s="204">
        <v>0</v>
      </c>
      <c r="E17" s="204">
        <v>0</v>
      </c>
      <c r="F17" s="204">
        <v>0</v>
      </c>
      <c r="G17" s="204">
        <v>1</v>
      </c>
      <c r="H17" s="204">
        <v>155726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f t="shared" si="0"/>
        <v>1</v>
      </c>
      <c r="P17" s="204">
        <f t="shared" si="1"/>
        <v>155726</v>
      </c>
    </row>
    <row r="18" spans="2:16" s="63" customFormat="1" ht="24.75" customHeight="1" thickBot="1">
      <c r="B18" s="167" t="s">
        <v>8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2</v>
      </c>
      <c r="N18" s="203">
        <v>565300</v>
      </c>
      <c r="O18" s="203">
        <f t="shared" si="0"/>
        <v>2</v>
      </c>
      <c r="P18" s="203">
        <f t="shared" si="1"/>
        <v>565300</v>
      </c>
    </row>
    <row r="19" spans="2:16" s="63" customFormat="1" ht="21.75" customHeight="1" thickBot="1">
      <c r="B19" s="169" t="s">
        <v>86</v>
      </c>
      <c r="C19" s="159">
        <f aca="true" t="shared" si="2" ref="C19:P19">SUM(C10:C18)</f>
        <v>1</v>
      </c>
      <c r="D19" s="159">
        <f t="shared" si="2"/>
        <v>61750</v>
      </c>
      <c r="E19" s="159">
        <f t="shared" si="2"/>
        <v>15</v>
      </c>
      <c r="F19" s="159">
        <f t="shared" si="2"/>
        <v>15208936</v>
      </c>
      <c r="G19" s="159">
        <f t="shared" si="2"/>
        <v>3</v>
      </c>
      <c r="H19" s="159">
        <f t="shared" si="2"/>
        <v>316138</v>
      </c>
      <c r="I19" s="159">
        <f t="shared" si="2"/>
        <v>9</v>
      </c>
      <c r="J19" s="159">
        <f t="shared" si="2"/>
        <v>24817486</v>
      </c>
      <c r="K19" s="159">
        <f t="shared" si="2"/>
        <v>41</v>
      </c>
      <c r="L19" s="159">
        <f t="shared" si="2"/>
        <v>56064003</v>
      </c>
      <c r="M19" s="159">
        <f t="shared" si="2"/>
        <v>64</v>
      </c>
      <c r="N19" s="159">
        <f t="shared" si="2"/>
        <v>54386183</v>
      </c>
      <c r="O19" s="159">
        <f t="shared" si="2"/>
        <v>133</v>
      </c>
      <c r="P19" s="159">
        <f t="shared" si="2"/>
        <v>150854496</v>
      </c>
    </row>
    <row r="20" ht="15" thickTop="1"/>
  </sheetData>
  <sheetProtection/>
  <mergeCells count="12">
    <mergeCell ref="I8:J8"/>
    <mergeCell ref="K8:L8"/>
    <mergeCell ref="M8:N8"/>
    <mergeCell ref="O8:P8"/>
    <mergeCell ref="B5:P5"/>
    <mergeCell ref="B6:P6"/>
    <mergeCell ref="B7:C7"/>
    <mergeCell ref="O7:P7"/>
    <mergeCell ref="B8:B9"/>
    <mergeCell ref="C8:D8"/>
    <mergeCell ref="E8:F8"/>
    <mergeCell ref="G8:H8"/>
  </mergeCells>
  <printOptions/>
  <pageMargins left="1" right="1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"/>
  <sheetViews>
    <sheetView rightToLeft="1" zoomScalePageLayoutView="0" workbookViewId="0" topLeftCell="A1">
      <selection activeCell="F12" sqref="F12"/>
    </sheetView>
  </sheetViews>
  <sheetFormatPr defaultColWidth="9.140625" defaultRowHeight="15"/>
  <cols>
    <col min="2" max="2" width="16.28125" style="0" customWidth="1"/>
    <col min="3" max="3" width="8.421875" style="0" customWidth="1"/>
    <col min="4" max="4" width="7.8515625" style="0" customWidth="1"/>
    <col min="5" max="5" width="8.421875" style="0" customWidth="1"/>
    <col min="6" max="6" width="8.28125" style="0" customWidth="1"/>
    <col min="7" max="7" width="8.57421875" style="0" customWidth="1"/>
    <col min="8" max="8" width="17.8515625" style="0" customWidth="1"/>
  </cols>
  <sheetData>
    <row r="1" spans="2:7" ht="17.25" customHeight="1">
      <c r="B1" s="288" t="s">
        <v>321</v>
      </c>
      <c r="C1" s="289"/>
      <c r="D1" s="289"/>
      <c r="E1" s="289"/>
      <c r="F1" s="289"/>
      <c r="G1" s="289"/>
    </row>
    <row r="2" spans="2:7" ht="15" customHeight="1">
      <c r="B2" s="125" t="s">
        <v>279</v>
      </c>
      <c r="C2" s="119"/>
      <c r="D2" s="119"/>
      <c r="E2" s="291" t="s">
        <v>88</v>
      </c>
      <c r="F2" s="291"/>
      <c r="G2" s="291"/>
    </row>
    <row r="3" spans="2:7" ht="14.25" customHeight="1" thickBot="1">
      <c r="B3" s="122" t="s">
        <v>13</v>
      </c>
      <c r="C3" s="241" t="s">
        <v>14</v>
      </c>
      <c r="D3" s="240" t="s">
        <v>245</v>
      </c>
      <c r="E3" s="240" t="s">
        <v>246</v>
      </c>
      <c r="F3" s="240" t="s">
        <v>101</v>
      </c>
      <c r="G3" s="240" t="s">
        <v>247</v>
      </c>
    </row>
    <row r="4" spans="2:7" ht="18.75" customHeight="1" thickTop="1">
      <c r="B4" s="15" t="s">
        <v>15</v>
      </c>
      <c r="C4" s="30" t="s">
        <v>47</v>
      </c>
      <c r="D4" s="85">
        <v>666780</v>
      </c>
      <c r="E4" s="85">
        <v>4997</v>
      </c>
      <c r="F4" s="85">
        <v>11977</v>
      </c>
      <c r="G4" s="16">
        <f>D4+E4+F4</f>
        <v>683754</v>
      </c>
    </row>
    <row r="5" spans="2:7" ht="26.25" customHeight="1">
      <c r="B5" s="173" t="s">
        <v>16</v>
      </c>
      <c r="C5" s="31" t="s">
        <v>47</v>
      </c>
      <c r="D5" s="86">
        <v>1188</v>
      </c>
      <c r="E5" s="86">
        <v>0</v>
      </c>
      <c r="F5" s="86">
        <v>60</v>
      </c>
      <c r="G5" s="86">
        <f aca="true" t="shared" si="0" ref="G5:G20">D5+E5+F5</f>
        <v>1248</v>
      </c>
    </row>
    <row r="6" spans="2:7" ht="18.75" customHeight="1">
      <c r="B6" s="15" t="s">
        <v>17</v>
      </c>
      <c r="C6" s="30" t="s">
        <v>47</v>
      </c>
      <c r="D6" s="85">
        <v>24764</v>
      </c>
      <c r="E6" s="85">
        <v>2990</v>
      </c>
      <c r="F6" s="85">
        <v>2697</v>
      </c>
      <c r="G6" s="16">
        <f t="shared" si="0"/>
        <v>30451</v>
      </c>
    </row>
    <row r="7" spans="2:13" ht="18.75" customHeight="1">
      <c r="B7" s="173" t="s">
        <v>18</v>
      </c>
      <c r="C7" s="31" t="s">
        <v>47</v>
      </c>
      <c r="D7" s="86">
        <v>56665</v>
      </c>
      <c r="E7" s="86">
        <v>72976</v>
      </c>
      <c r="F7" s="86">
        <v>20925</v>
      </c>
      <c r="G7" s="86">
        <f t="shared" si="0"/>
        <v>150566</v>
      </c>
      <c r="M7" s="17"/>
    </row>
    <row r="8" spans="2:7" ht="18.75" customHeight="1">
      <c r="B8" s="15" t="s">
        <v>19</v>
      </c>
      <c r="C8" s="30" t="s">
        <v>47</v>
      </c>
      <c r="D8" s="85">
        <v>88363</v>
      </c>
      <c r="E8" s="85">
        <v>201495</v>
      </c>
      <c r="F8" s="85">
        <v>20077</v>
      </c>
      <c r="G8" s="16">
        <f t="shared" si="0"/>
        <v>309935</v>
      </c>
    </row>
    <row r="9" spans="2:7" ht="18.75" customHeight="1">
      <c r="B9" s="173" t="s">
        <v>99</v>
      </c>
      <c r="C9" s="31" t="s">
        <v>23</v>
      </c>
      <c r="D9" s="86">
        <v>210535</v>
      </c>
      <c r="E9" s="86">
        <v>16189</v>
      </c>
      <c r="F9" s="86">
        <v>83151</v>
      </c>
      <c r="G9" s="86">
        <f t="shared" si="0"/>
        <v>309875</v>
      </c>
    </row>
    <row r="10" spans="2:11" ht="18.75" customHeight="1">
      <c r="B10" s="15" t="s">
        <v>20</v>
      </c>
      <c r="C10" s="30" t="s">
        <v>23</v>
      </c>
      <c r="D10" s="85">
        <v>155216</v>
      </c>
      <c r="E10" s="85">
        <v>5400</v>
      </c>
      <c r="F10" s="85">
        <v>62583</v>
      </c>
      <c r="G10" s="16">
        <f t="shared" si="0"/>
        <v>223199</v>
      </c>
      <c r="K10" s="126"/>
    </row>
    <row r="11" spans="2:7" ht="18.75" customHeight="1">
      <c r="B11" s="173" t="s">
        <v>93</v>
      </c>
      <c r="C11" s="31" t="s">
        <v>23</v>
      </c>
      <c r="D11" s="86">
        <v>203142</v>
      </c>
      <c r="E11" s="86">
        <v>228672</v>
      </c>
      <c r="F11" s="86">
        <v>114272</v>
      </c>
      <c r="G11" s="86">
        <f t="shared" si="0"/>
        <v>546086</v>
      </c>
    </row>
    <row r="12" spans="2:7" ht="18.75" customHeight="1">
      <c r="B12" s="15" t="s">
        <v>22</v>
      </c>
      <c r="C12" s="30" t="s">
        <v>23</v>
      </c>
      <c r="D12" s="85">
        <v>176057</v>
      </c>
      <c r="E12" s="85">
        <v>49936</v>
      </c>
      <c r="F12" s="85">
        <v>430665</v>
      </c>
      <c r="G12" s="16">
        <f t="shared" si="0"/>
        <v>656658</v>
      </c>
    </row>
    <row r="13" spans="2:7" ht="18.75" customHeight="1">
      <c r="B13" s="173" t="s">
        <v>24</v>
      </c>
      <c r="C13" s="31" t="s">
        <v>23</v>
      </c>
      <c r="D13" s="86">
        <v>565</v>
      </c>
      <c r="E13" s="86">
        <v>8200</v>
      </c>
      <c r="F13" s="86">
        <v>973</v>
      </c>
      <c r="G13" s="86">
        <f t="shared" si="0"/>
        <v>9738</v>
      </c>
    </row>
    <row r="14" spans="2:7" ht="18.75" customHeight="1">
      <c r="B14" s="15" t="s">
        <v>25</v>
      </c>
      <c r="C14" s="30" t="s">
        <v>26</v>
      </c>
      <c r="D14" s="85">
        <v>98936</v>
      </c>
      <c r="E14" s="85">
        <v>1180430</v>
      </c>
      <c r="F14" s="85">
        <v>183975</v>
      </c>
      <c r="G14" s="16">
        <f t="shared" si="0"/>
        <v>1463341</v>
      </c>
    </row>
    <row r="15" spans="2:7" ht="18.75" customHeight="1">
      <c r="B15" s="173" t="s">
        <v>27</v>
      </c>
      <c r="C15" s="31" t="s">
        <v>23</v>
      </c>
      <c r="D15" s="86">
        <v>2500</v>
      </c>
      <c r="E15" s="86">
        <v>585871</v>
      </c>
      <c r="F15" s="86">
        <v>3370</v>
      </c>
      <c r="G15" s="86">
        <f t="shared" si="0"/>
        <v>591741</v>
      </c>
    </row>
    <row r="16" spans="2:7" ht="18.75" customHeight="1">
      <c r="B16" s="15" t="s">
        <v>100</v>
      </c>
      <c r="C16" s="30" t="s">
        <v>47</v>
      </c>
      <c r="D16" s="85">
        <v>0</v>
      </c>
      <c r="E16" s="85">
        <v>2562</v>
      </c>
      <c r="F16" s="85">
        <v>0</v>
      </c>
      <c r="G16" s="16">
        <f t="shared" si="0"/>
        <v>2562</v>
      </c>
    </row>
    <row r="17" spans="2:7" ht="18.75" customHeight="1">
      <c r="B17" s="173" t="s">
        <v>98</v>
      </c>
      <c r="C17" s="31" t="s">
        <v>23</v>
      </c>
      <c r="D17" s="86">
        <v>335615</v>
      </c>
      <c r="E17" s="86">
        <v>2067971</v>
      </c>
      <c r="F17" s="86">
        <v>562368</v>
      </c>
      <c r="G17" s="86">
        <f t="shared" si="0"/>
        <v>2965954</v>
      </c>
    </row>
    <row r="18" spans="2:7" ht="18.75" customHeight="1">
      <c r="B18" s="15" t="s">
        <v>29</v>
      </c>
      <c r="C18" s="30" t="s">
        <v>23</v>
      </c>
      <c r="D18" s="85">
        <v>50000</v>
      </c>
      <c r="E18" s="85">
        <v>2561684</v>
      </c>
      <c r="F18" s="85">
        <v>1970887</v>
      </c>
      <c r="G18" s="16">
        <f t="shared" si="0"/>
        <v>4582571</v>
      </c>
    </row>
    <row r="19" spans="2:7" ht="18.75" customHeight="1">
      <c r="B19" s="173" t="s">
        <v>28</v>
      </c>
      <c r="C19" s="31" t="s">
        <v>47</v>
      </c>
      <c r="D19" s="86">
        <v>177148</v>
      </c>
      <c r="E19" s="86">
        <v>6139561</v>
      </c>
      <c r="F19" s="86">
        <v>94129</v>
      </c>
      <c r="G19" s="86">
        <f t="shared" si="0"/>
        <v>6410838</v>
      </c>
    </row>
    <row r="20" spans="2:7" ht="18.75" customHeight="1" thickBot="1">
      <c r="B20" s="170" t="s">
        <v>165</v>
      </c>
      <c r="C20" s="170" t="s">
        <v>23</v>
      </c>
      <c r="D20" s="171">
        <v>7637</v>
      </c>
      <c r="E20" s="171">
        <v>407</v>
      </c>
      <c r="F20" s="171">
        <v>1086</v>
      </c>
      <c r="G20" s="172">
        <f t="shared" si="0"/>
        <v>9130</v>
      </c>
    </row>
    <row r="21" spans="2:6" ht="15.75" customHeight="1" thickTop="1">
      <c r="B21" s="57"/>
      <c r="C21" s="58"/>
      <c r="D21" s="59"/>
      <c r="E21" s="59"/>
      <c r="F21" s="59"/>
    </row>
    <row r="22" spans="2:7" ht="23.25" customHeight="1">
      <c r="B22" s="290" t="s">
        <v>250</v>
      </c>
      <c r="C22" s="290"/>
      <c r="D22" s="290"/>
      <c r="E22" s="290"/>
      <c r="F22" s="290"/>
      <c r="G22" s="290"/>
    </row>
    <row r="23" spans="2:7" ht="15.75" customHeight="1">
      <c r="B23" s="290"/>
      <c r="C23" s="290"/>
      <c r="D23" s="290"/>
      <c r="E23" s="290"/>
      <c r="F23" s="290"/>
      <c r="G23" s="290"/>
    </row>
    <row r="24" spans="2:6" ht="21.75" customHeight="1">
      <c r="B24" s="61"/>
      <c r="C24" s="60"/>
      <c r="D24" s="59"/>
      <c r="E24" s="59"/>
      <c r="F24" s="59"/>
    </row>
    <row r="25" spans="2:6" ht="25.5" customHeight="1">
      <c r="B25" s="59"/>
      <c r="C25" s="58"/>
      <c r="D25" s="59"/>
      <c r="E25" s="59"/>
      <c r="F25" s="59"/>
    </row>
    <row r="26" spans="2:6" ht="21.75" customHeight="1">
      <c r="B26" s="61"/>
      <c r="C26" s="60"/>
      <c r="D26" s="59"/>
      <c r="E26" s="59"/>
      <c r="F26" s="59"/>
    </row>
    <row r="27" spans="2:6" ht="21.75" customHeight="1">
      <c r="B27" s="59"/>
      <c r="C27" s="58"/>
      <c r="D27" s="59"/>
      <c r="E27" s="59"/>
      <c r="F27" s="59"/>
    </row>
    <row r="28" spans="2:6" ht="21.75" customHeight="1">
      <c r="B28" s="61"/>
      <c r="C28" s="60"/>
      <c r="D28" s="59"/>
      <c r="E28" s="59"/>
      <c r="F28" s="59"/>
    </row>
  </sheetData>
  <sheetProtection/>
  <mergeCells count="4">
    <mergeCell ref="B1:G1"/>
    <mergeCell ref="B22:G22"/>
    <mergeCell ref="B23:G23"/>
    <mergeCell ref="E2:G2"/>
  </mergeCells>
  <printOptions/>
  <pageMargins left="1" right="1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P50"/>
  <sheetViews>
    <sheetView rightToLeft="1" zoomScalePageLayoutView="0" workbookViewId="0" topLeftCell="A1">
      <selection activeCell="K31" sqref="K31"/>
    </sheetView>
  </sheetViews>
  <sheetFormatPr defaultColWidth="9.140625" defaultRowHeight="15"/>
  <cols>
    <col min="2" max="2" width="6.140625" style="0" customWidth="1"/>
    <col min="3" max="3" width="6.00390625" style="0" customWidth="1"/>
    <col min="4" max="4" width="9.421875" style="0" customWidth="1"/>
    <col min="5" max="5" width="3.7109375" style="0" customWidth="1"/>
    <col min="6" max="6" width="7.57421875" style="0" customWidth="1"/>
    <col min="7" max="7" width="7.0039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7.7109375" style="0" customWidth="1"/>
    <col min="12" max="12" width="6.28125" style="0" customWidth="1"/>
    <col min="13" max="13" width="12.00390625" style="0" customWidth="1"/>
    <col min="14" max="14" width="14.421875" style="0" customWidth="1"/>
    <col min="16" max="16" width="9.00390625" style="0" customWidth="1"/>
  </cols>
  <sheetData>
    <row r="3" spans="2:14" ht="20.25" customHeight="1">
      <c r="B3" s="298" t="s">
        <v>294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34"/>
    </row>
    <row r="4" spans="2:14" ht="15.75" customHeight="1">
      <c r="B4" s="300" t="s">
        <v>280</v>
      </c>
      <c r="C4" s="300"/>
      <c r="D4" s="107"/>
      <c r="E4" s="107"/>
      <c r="F4" s="297" t="s">
        <v>30</v>
      </c>
      <c r="G4" s="297"/>
      <c r="H4" s="107"/>
      <c r="I4" s="299" t="s">
        <v>31</v>
      </c>
      <c r="J4" s="299"/>
      <c r="K4" s="299"/>
      <c r="L4" s="299"/>
      <c r="M4" s="299"/>
      <c r="N4" s="77"/>
    </row>
    <row r="5" spans="2:14" ht="15.75">
      <c r="B5" s="304" t="s">
        <v>32</v>
      </c>
      <c r="C5" s="292" t="s">
        <v>303</v>
      </c>
      <c r="D5" s="292"/>
      <c r="E5" s="292" t="s">
        <v>302</v>
      </c>
      <c r="F5" s="292"/>
      <c r="G5" s="292" t="s">
        <v>304</v>
      </c>
      <c r="H5" s="292"/>
      <c r="I5" s="175" t="s">
        <v>305</v>
      </c>
      <c r="J5" s="292" t="s">
        <v>301</v>
      </c>
      <c r="K5" s="292"/>
      <c r="L5" s="292" t="s">
        <v>251</v>
      </c>
      <c r="M5" s="292"/>
      <c r="N5" s="82"/>
    </row>
    <row r="6" spans="2:13" ht="15.75" thickBot="1">
      <c r="B6" s="305"/>
      <c r="C6" s="200" t="s">
        <v>65</v>
      </c>
      <c r="D6" s="200" t="s">
        <v>33</v>
      </c>
      <c r="E6" s="200" t="s">
        <v>65</v>
      </c>
      <c r="F6" s="200" t="s">
        <v>33</v>
      </c>
      <c r="G6" s="200" t="s">
        <v>65</v>
      </c>
      <c r="H6" s="200" t="s">
        <v>33</v>
      </c>
      <c r="I6" s="200" t="s">
        <v>33</v>
      </c>
      <c r="J6" s="200" t="s">
        <v>65</v>
      </c>
      <c r="K6" s="200" t="s">
        <v>33</v>
      </c>
      <c r="L6" s="200" t="s">
        <v>65</v>
      </c>
      <c r="M6" s="200" t="s">
        <v>33</v>
      </c>
    </row>
    <row r="7" spans="2:13" ht="19.5" customHeight="1" thickTop="1">
      <c r="B7" s="176" t="s">
        <v>34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f>C7+E7+G7+J7</f>
        <v>0</v>
      </c>
      <c r="M7" s="13">
        <f>D7+F7+H7+I7+K7</f>
        <v>0</v>
      </c>
    </row>
    <row r="8" spans="2:13" ht="19.5" customHeight="1">
      <c r="B8" s="177" t="s">
        <v>35</v>
      </c>
      <c r="C8" s="12">
        <v>1326</v>
      </c>
      <c r="D8" s="12">
        <v>248130</v>
      </c>
      <c r="E8" s="12">
        <v>740</v>
      </c>
      <c r="F8" s="12">
        <v>154000</v>
      </c>
      <c r="G8" s="12">
        <v>5038</v>
      </c>
      <c r="H8" s="12">
        <v>1087454</v>
      </c>
      <c r="I8" s="12">
        <v>25600</v>
      </c>
      <c r="J8" s="12">
        <v>0</v>
      </c>
      <c r="K8" s="12">
        <v>0</v>
      </c>
      <c r="L8" s="12">
        <f aca="true" t="shared" si="0" ref="L8:L17">C8+E8+G8+J8</f>
        <v>7104</v>
      </c>
      <c r="M8" s="12">
        <f aca="true" t="shared" si="1" ref="M8:M17">D8+F8+H8+I8+K8</f>
        <v>1515184</v>
      </c>
    </row>
    <row r="9" spans="2:13" ht="19.5" customHeight="1">
      <c r="B9" s="176" t="s">
        <v>36</v>
      </c>
      <c r="C9" s="13">
        <v>0</v>
      </c>
      <c r="D9" s="13">
        <v>0</v>
      </c>
      <c r="E9" s="13">
        <v>0</v>
      </c>
      <c r="F9" s="13">
        <v>0</v>
      </c>
      <c r="G9" s="13">
        <v>5106</v>
      </c>
      <c r="H9" s="13">
        <v>979458</v>
      </c>
      <c r="I9" s="13">
        <v>47300</v>
      </c>
      <c r="J9" s="13">
        <v>24</v>
      </c>
      <c r="K9" s="13">
        <v>34500</v>
      </c>
      <c r="L9" s="13">
        <f t="shared" si="0"/>
        <v>5130</v>
      </c>
      <c r="M9" s="13">
        <f t="shared" si="1"/>
        <v>1061258</v>
      </c>
    </row>
    <row r="10" spans="2:13" ht="19.5" customHeight="1">
      <c r="B10" s="177" t="s">
        <v>37</v>
      </c>
      <c r="C10" s="12">
        <v>77</v>
      </c>
      <c r="D10" s="12">
        <v>13770</v>
      </c>
      <c r="E10" s="12">
        <v>54</v>
      </c>
      <c r="F10" s="12">
        <v>12000</v>
      </c>
      <c r="G10" s="12">
        <v>4673</v>
      </c>
      <c r="H10" s="12">
        <v>1071145</v>
      </c>
      <c r="I10" s="12">
        <v>0</v>
      </c>
      <c r="J10" s="12">
        <v>24</v>
      </c>
      <c r="K10" s="12">
        <v>60000</v>
      </c>
      <c r="L10" s="12">
        <f t="shared" si="0"/>
        <v>4828</v>
      </c>
      <c r="M10" s="12">
        <f t="shared" si="1"/>
        <v>1156915</v>
      </c>
    </row>
    <row r="11" spans="2:13" ht="19.5" customHeight="1">
      <c r="B11" s="176" t="s">
        <v>38</v>
      </c>
      <c r="C11" s="13">
        <v>0</v>
      </c>
      <c r="D11" s="13">
        <v>0</v>
      </c>
      <c r="E11" s="13">
        <v>0</v>
      </c>
      <c r="F11" s="13">
        <v>0</v>
      </c>
      <c r="G11" s="13">
        <v>595</v>
      </c>
      <c r="H11" s="13">
        <v>115324</v>
      </c>
      <c r="I11" s="13">
        <v>5787</v>
      </c>
      <c r="J11" s="13">
        <v>0</v>
      </c>
      <c r="K11" s="13">
        <v>0</v>
      </c>
      <c r="L11" s="13">
        <f t="shared" si="0"/>
        <v>595</v>
      </c>
      <c r="M11" s="13">
        <f t="shared" si="1"/>
        <v>121111</v>
      </c>
    </row>
    <row r="12" spans="2:13" ht="19.5" customHeight="1">
      <c r="B12" s="177" t="s">
        <v>39</v>
      </c>
      <c r="C12" s="12">
        <v>2820</v>
      </c>
      <c r="D12" s="12">
        <v>476690</v>
      </c>
      <c r="E12" s="12">
        <v>0</v>
      </c>
      <c r="F12" s="12">
        <v>0</v>
      </c>
      <c r="G12" s="12">
        <v>2650</v>
      </c>
      <c r="H12" s="12">
        <v>506140</v>
      </c>
      <c r="I12" s="12">
        <v>22750</v>
      </c>
      <c r="J12" s="12">
        <v>0</v>
      </c>
      <c r="K12" s="12">
        <v>0</v>
      </c>
      <c r="L12" s="12">
        <f t="shared" si="0"/>
        <v>5470</v>
      </c>
      <c r="M12" s="12">
        <f t="shared" si="1"/>
        <v>1005580</v>
      </c>
    </row>
    <row r="13" spans="2:13" ht="19.5" customHeight="1">
      <c r="B13" s="176" t="s">
        <v>97</v>
      </c>
      <c r="C13" s="13">
        <v>0</v>
      </c>
      <c r="D13" s="13">
        <v>0</v>
      </c>
      <c r="E13" s="13">
        <v>0</v>
      </c>
      <c r="F13" s="13">
        <v>0</v>
      </c>
      <c r="G13" s="13">
        <v>1182</v>
      </c>
      <c r="H13" s="13">
        <v>245900</v>
      </c>
      <c r="I13" s="13">
        <v>0</v>
      </c>
      <c r="J13" s="13">
        <v>0</v>
      </c>
      <c r="K13" s="13">
        <v>0</v>
      </c>
      <c r="L13" s="13">
        <f t="shared" si="0"/>
        <v>1182</v>
      </c>
      <c r="M13" s="13">
        <f t="shared" si="1"/>
        <v>245900</v>
      </c>
    </row>
    <row r="14" spans="2:13" ht="19.5" customHeight="1">
      <c r="B14" s="177" t="s">
        <v>96</v>
      </c>
      <c r="C14" s="12">
        <v>0</v>
      </c>
      <c r="D14" s="12">
        <v>0</v>
      </c>
      <c r="E14" s="12">
        <v>60</v>
      </c>
      <c r="F14" s="12">
        <v>6600</v>
      </c>
      <c r="G14" s="12">
        <v>4</v>
      </c>
      <c r="H14" s="12">
        <v>720</v>
      </c>
      <c r="I14" s="12">
        <v>0</v>
      </c>
      <c r="J14" s="12">
        <v>0</v>
      </c>
      <c r="K14" s="12">
        <v>0</v>
      </c>
      <c r="L14" s="12">
        <f t="shared" si="0"/>
        <v>64</v>
      </c>
      <c r="M14" s="12">
        <f t="shared" si="1"/>
        <v>7320</v>
      </c>
    </row>
    <row r="15" spans="2:13" ht="19.5" customHeight="1">
      <c r="B15" s="176" t="s">
        <v>40</v>
      </c>
      <c r="C15" s="13">
        <v>3028</v>
      </c>
      <c r="D15" s="13">
        <v>303800</v>
      </c>
      <c r="E15" s="13">
        <v>0</v>
      </c>
      <c r="F15" s="13">
        <v>0</v>
      </c>
      <c r="G15" s="13">
        <v>40</v>
      </c>
      <c r="H15" s="13">
        <v>4800</v>
      </c>
      <c r="I15" s="13">
        <v>700</v>
      </c>
      <c r="J15" s="13">
        <v>0</v>
      </c>
      <c r="K15" s="13">
        <v>0</v>
      </c>
      <c r="L15" s="13">
        <f t="shared" si="0"/>
        <v>3068</v>
      </c>
      <c r="M15" s="13">
        <f t="shared" si="1"/>
        <v>309300</v>
      </c>
    </row>
    <row r="16" spans="2:13" ht="19.5" customHeight="1">
      <c r="B16" s="177" t="s">
        <v>41</v>
      </c>
      <c r="C16" s="12">
        <v>470</v>
      </c>
      <c r="D16" s="12">
        <v>68100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0"/>
        <v>470</v>
      </c>
      <c r="M16" s="12">
        <f t="shared" si="1"/>
        <v>68100</v>
      </c>
    </row>
    <row r="17" spans="2:13" ht="19.5" customHeight="1" thickBot="1">
      <c r="B17" s="176" t="s">
        <v>42</v>
      </c>
      <c r="C17" s="13">
        <v>6534</v>
      </c>
      <c r="D17" s="13">
        <v>1137190</v>
      </c>
      <c r="E17" s="13">
        <v>0</v>
      </c>
      <c r="F17" s="13">
        <v>0</v>
      </c>
      <c r="G17" s="13">
        <v>0</v>
      </c>
      <c r="H17" s="13">
        <v>0</v>
      </c>
      <c r="I17" s="13">
        <v>3420</v>
      </c>
      <c r="J17" s="13">
        <v>8</v>
      </c>
      <c r="K17" s="13">
        <v>16800</v>
      </c>
      <c r="L17" s="13">
        <f t="shared" si="0"/>
        <v>6542</v>
      </c>
      <c r="M17" s="13">
        <f t="shared" si="1"/>
        <v>1157410</v>
      </c>
    </row>
    <row r="18" spans="2:13" ht="19.5" customHeight="1" thickBot="1">
      <c r="B18" s="183" t="s">
        <v>3</v>
      </c>
      <c r="C18" s="81">
        <f>SUM(C7:C17)</f>
        <v>14255</v>
      </c>
      <c r="D18" s="81">
        <f aca="true" t="shared" si="2" ref="D18:M18">SUM(D7:D17)</f>
        <v>2247680</v>
      </c>
      <c r="E18" s="81">
        <f t="shared" si="2"/>
        <v>854</v>
      </c>
      <c r="F18" s="81">
        <f t="shared" si="2"/>
        <v>172600</v>
      </c>
      <c r="G18" s="81">
        <f t="shared" si="2"/>
        <v>19288</v>
      </c>
      <c r="H18" s="81">
        <f t="shared" si="2"/>
        <v>4010941</v>
      </c>
      <c r="I18" s="81">
        <f t="shared" si="2"/>
        <v>105557</v>
      </c>
      <c r="J18" s="81">
        <f>SUM(J7:J17)</f>
        <v>56</v>
      </c>
      <c r="K18" s="81">
        <f>SUM(K7:K17)</f>
        <v>111300</v>
      </c>
      <c r="L18" s="81">
        <f t="shared" si="2"/>
        <v>34453</v>
      </c>
      <c r="M18" s="81">
        <f t="shared" si="2"/>
        <v>6648078</v>
      </c>
    </row>
    <row r="19" spans="2:8" ht="15.75" customHeight="1" thickTop="1">
      <c r="B19" s="303"/>
      <c r="C19" s="303"/>
      <c r="D19" s="303"/>
      <c r="E19" s="303"/>
      <c r="F19" s="303"/>
      <c r="G19" s="303"/>
      <c r="H19" s="303"/>
    </row>
    <row r="22" ht="14.25">
      <c r="E22" s="77"/>
    </row>
    <row r="26" spans="2:12" ht="13.5" customHeight="1"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</row>
    <row r="27" spans="2:8" ht="15">
      <c r="B27" s="295"/>
      <c r="C27" s="295"/>
      <c r="D27" s="295"/>
      <c r="E27" s="295"/>
      <c r="F27" s="295"/>
      <c r="G27" s="295"/>
      <c r="H27" s="295"/>
    </row>
    <row r="28" spans="2:8" ht="15">
      <c r="B28" s="38"/>
      <c r="C28" s="38"/>
      <c r="D28" s="38"/>
      <c r="E28" s="38"/>
      <c r="F28" s="38"/>
      <c r="G28" s="38"/>
      <c r="H28" s="38"/>
    </row>
    <row r="29" ht="44.25" customHeight="1"/>
    <row r="30" ht="39" customHeight="1"/>
    <row r="31" spans="2:12" ht="32.25" customHeight="1">
      <c r="B31" s="298" t="s">
        <v>294</v>
      </c>
      <c r="C31" s="298"/>
      <c r="D31" s="298"/>
      <c r="E31" s="298"/>
      <c r="F31" s="298"/>
      <c r="G31" s="298"/>
      <c r="H31" s="298"/>
      <c r="I31" s="298"/>
      <c r="J31" s="298"/>
      <c r="K31" s="179"/>
      <c r="L31" s="179"/>
    </row>
    <row r="32" spans="2:12" ht="29.25" customHeight="1">
      <c r="B32" s="300" t="s">
        <v>282</v>
      </c>
      <c r="C32" s="300"/>
      <c r="D32" s="129"/>
      <c r="E32" s="297" t="s">
        <v>215</v>
      </c>
      <c r="F32" s="297"/>
      <c r="G32" s="129"/>
      <c r="H32" s="129"/>
      <c r="I32" s="297" t="s">
        <v>90</v>
      </c>
      <c r="J32" s="297"/>
      <c r="K32" s="62"/>
      <c r="L32" s="62"/>
    </row>
    <row r="33" spans="2:12" ht="22.5" customHeight="1">
      <c r="B33" s="301" t="s">
        <v>32</v>
      </c>
      <c r="C33" s="294" t="s">
        <v>252</v>
      </c>
      <c r="D33" s="294"/>
      <c r="E33" s="294" t="s">
        <v>253</v>
      </c>
      <c r="F33" s="294"/>
      <c r="G33" s="294" t="s">
        <v>254</v>
      </c>
      <c r="H33" s="294"/>
      <c r="I33" s="174" t="s">
        <v>255</v>
      </c>
      <c r="J33" s="174"/>
      <c r="K33" s="82"/>
      <c r="L33" s="82"/>
    </row>
    <row r="34" spans="2:16" ht="24" customHeight="1" thickBot="1">
      <c r="B34" s="302"/>
      <c r="C34" s="154" t="s">
        <v>44</v>
      </c>
      <c r="D34" s="154" t="s">
        <v>33</v>
      </c>
      <c r="E34" s="154" t="s">
        <v>44</v>
      </c>
      <c r="F34" s="154" t="s">
        <v>33</v>
      </c>
      <c r="G34" s="154" t="s">
        <v>44</v>
      </c>
      <c r="H34" s="154" t="s">
        <v>33</v>
      </c>
      <c r="I34" s="154" t="s">
        <v>44</v>
      </c>
      <c r="J34" s="154" t="s">
        <v>33</v>
      </c>
      <c r="K34" s="181"/>
      <c r="L34" s="181"/>
      <c r="O34" s="44"/>
      <c r="P34" s="44"/>
    </row>
    <row r="35" spans="2:16" ht="21.75" customHeight="1" thickTop="1">
      <c r="B35" s="182" t="s">
        <v>34</v>
      </c>
      <c r="C35" s="174">
        <v>13</v>
      </c>
      <c r="D35" s="174">
        <v>8600</v>
      </c>
      <c r="E35" s="174">
        <v>0</v>
      </c>
      <c r="F35" s="174">
        <v>0</v>
      </c>
      <c r="G35" s="174">
        <v>0</v>
      </c>
      <c r="H35" s="174">
        <v>0</v>
      </c>
      <c r="I35" s="174">
        <f>C35+E35+G35</f>
        <v>13</v>
      </c>
      <c r="J35" s="174">
        <f>D35+F35+H35</f>
        <v>8600</v>
      </c>
      <c r="K35" s="181"/>
      <c r="L35" s="181"/>
      <c r="O35" s="44"/>
      <c r="P35" s="44"/>
    </row>
    <row r="36" spans="2:12" ht="21.75" customHeight="1">
      <c r="B36" s="176" t="s">
        <v>35</v>
      </c>
      <c r="C36" s="13">
        <v>141</v>
      </c>
      <c r="D36" s="13">
        <v>107200</v>
      </c>
      <c r="E36" s="13">
        <v>0</v>
      </c>
      <c r="F36" s="13">
        <v>0</v>
      </c>
      <c r="G36" s="13">
        <v>0</v>
      </c>
      <c r="H36" s="13">
        <v>0</v>
      </c>
      <c r="I36" s="13">
        <f>C36+E36+G36</f>
        <v>141</v>
      </c>
      <c r="J36" s="13">
        <f>D36+F36+H36</f>
        <v>107200</v>
      </c>
      <c r="K36" s="36"/>
      <c r="L36" s="36"/>
    </row>
    <row r="37" spans="2:12" ht="21.75" customHeight="1">
      <c r="B37" s="177" t="s">
        <v>36</v>
      </c>
      <c r="C37" s="80">
        <v>188</v>
      </c>
      <c r="D37" s="12">
        <v>183500</v>
      </c>
      <c r="E37" s="80">
        <v>34</v>
      </c>
      <c r="F37" s="12">
        <v>23700</v>
      </c>
      <c r="G37" s="80">
        <v>0</v>
      </c>
      <c r="H37" s="80">
        <v>0</v>
      </c>
      <c r="I37" s="80">
        <f aca="true" t="shared" si="3" ref="I37:I45">C37+E37+G37</f>
        <v>222</v>
      </c>
      <c r="J37" s="12">
        <f aca="true" t="shared" si="4" ref="J37:J45">D37+F37+H37</f>
        <v>207200</v>
      </c>
      <c r="K37" s="180"/>
      <c r="L37" s="180"/>
    </row>
    <row r="38" spans="2:12" ht="21.75" customHeight="1">
      <c r="B38" s="176" t="s">
        <v>37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f t="shared" si="3"/>
        <v>0</v>
      </c>
      <c r="J38" s="13">
        <f t="shared" si="4"/>
        <v>0</v>
      </c>
      <c r="K38" s="36"/>
      <c r="L38" s="36"/>
    </row>
    <row r="39" spans="2:12" ht="21.75" customHeight="1">
      <c r="B39" s="177" t="s">
        <v>38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f t="shared" si="3"/>
        <v>0</v>
      </c>
      <c r="J39" s="80">
        <f t="shared" si="4"/>
        <v>0</v>
      </c>
      <c r="K39" s="180"/>
      <c r="L39" s="180"/>
    </row>
    <row r="40" spans="2:12" ht="21.75" customHeight="1">
      <c r="B40" s="176" t="s">
        <v>39</v>
      </c>
      <c r="C40" s="13">
        <v>7</v>
      </c>
      <c r="D40" s="13">
        <v>4200</v>
      </c>
      <c r="E40" s="13">
        <v>0</v>
      </c>
      <c r="F40" s="13">
        <v>0</v>
      </c>
      <c r="G40" s="13">
        <v>0</v>
      </c>
      <c r="H40" s="13">
        <v>0</v>
      </c>
      <c r="I40" s="13">
        <f t="shared" si="3"/>
        <v>7</v>
      </c>
      <c r="J40" s="13">
        <f t="shared" si="4"/>
        <v>4200</v>
      </c>
      <c r="K40" s="36"/>
      <c r="L40" s="36"/>
    </row>
    <row r="41" spans="2:12" ht="21.75" customHeight="1">
      <c r="B41" s="177" t="s">
        <v>97</v>
      </c>
      <c r="C41" s="80">
        <v>24</v>
      </c>
      <c r="D41" s="12">
        <v>18100</v>
      </c>
      <c r="E41" s="80">
        <v>0</v>
      </c>
      <c r="F41" s="80">
        <v>0</v>
      </c>
      <c r="G41" s="80">
        <v>0</v>
      </c>
      <c r="H41" s="80">
        <v>0</v>
      </c>
      <c r="I41" s="80">
        <f t="shared" si="3"/>
        <v>24</v>
      </c>
      <c r="J41" s="12">
        <f t="shared" si="4"/>
        <v>18100</v>
      </c>
      <c r="K41" s="180"/>
      <c r="L41" s="180"/>
    </row>
    <row r="42" spans="2:12" ht="21.75" customHeight="1">
      <c r="B42" s="178" t="s">
        <v>96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f t="shared" si="3"/>
        <v>0</v>
      </c>
      <c r="J42" s="13">
        <f t="shared" si="4"/>
        <v>0</v>
      </c>
      <c r="K42" s="36"/>
      <c r="L42" s="36"/>
    </row>
    <row r="43" spans="2:12" ht="21.75" customHeight="1">
      <c r="B43" s="177" t="s">
        <v>40</v>
      </c>
      <c r="C43" s="80">
        <v>23400</v>
      </c>
      <c r="D43" s="12">
        <v>16380000</v>
      </c>
      <c r="E43" s="80">
        <v>0</v>
      </c>
      <c r="F43" s="80">
        <v>0</v>
      </c>
      <c r="G43" s="80">
        <v>0</v>
      </c>
      <c r="H43" s="80">
        <v>0</v>
      </c>
      <c r="I43" s="80">
        <f t="shared" si="3"/>
        <v>23400</v>
      </c>
      <c r="J43" s="12">
        <f t="shared" si="4"/>
        <v>16380000</v>
      </c>
      <c r="K43" s="180"/>
      <c r="L43" s="180"/>
    </row>
    <row r="44" spans="2:12" ht="21.75" customHeight="1">
      <c r="B44" s="176" t="s">
        <v>41</v>
      </c>
      <c r="C44" s="79">
        <v>0</v>
      </c>
      <c r="D44" s="13">
        <v>0</v>
      </c>
      <c r="E44" s="79">
        <v>0</v>
      </c>
      <c r="F44" s="79">
        <v>0</v>
      </c>
      <c r="G44" s="79">
        <v>0</v>
      </c>
      <c r="H44" s="79">
        <v>0</v>
      </c>
      <c r="I44" s="13">
        <f t="shared" si="3"/>
        <v>0</v>
      </c>
      <c r="J44" s="13">
        <f t="shared" si="4"/>
        <v>0</v>
      </c>
      <c r="K44" s="180"/>
      <c r="L44" s="36"/>
    </row>
    <row r="45" spans="2:12" ht="21.75" customHeight="1" thickBot="1">
      <c r="B45" s="177" t="s">
        <v>42</v>
      </c>
      <c r="C45" s="80">
        <v>1481</v>
      </c>
      <c r="D45" s="12">
        <v>1276550</v>
      </c>
      <c r="E45" s="80">
        <v>0</v>
      </c>
      <c r="F45" s="80">
        <v>0</v>
      </c>
      <c r="G45" s="80">
        <v>0</v>
      </c>
      <c r="H45" s="80">
        <v>0</v>
      </c>
      <c r="I45" s="80">
        <f t="shared" si="3"/>
        <v>1481</v>
      </c>
      <c r="J45" s="12">
        <f t="shared" si="4"/>
        <v>1276550</v>
      </c>
      <c r="K45" s="180"/>
      <c r="L45" s="180"/>
    </row>
    <row r="46" spans="2:12" ht="21.75" customHeight="1" thickBot="1">
      <c r="B46" s="183" t="s">
        <v>3</v>
      </c>
      <c r="C46" s="81">
        <f>SUM(C35:C45)</f>
        <v>25254</v>
      </c>
      <c r="D46" s="81">
        <f aca="true" t="shared" si="5" ref="D46:J46">SUM(D35:D45)</f>
        <v>17978150</v>
      </c>
      <c r="E46" s="81">
        <f t="shared" si="5"/>
        <v>34</v>
      </c>
      <c r="F46" s="81">
        <f t="shared" si="5"/>
        <v>23700</v>
      </c>
      <c r="G46" s="81">
        <f t="shared" si="5"/>
        <v>0</v>
      </c>
      <c r="H46" s="81">
        <f t="shared" si="5"/>
        <v>0</v>
      </c>
      <c r="I46" s="81">
        <f t="shared" si="5"/>
        <v>25288</v>
      </c>
      <c r="J46" s="81">
        <f t="shared" si="5"/>
        <v>18001850</v>
      </c>
      <c r="K46" s="45"/>
      <c r="L46" s="45"/>
    </row>
    <row r="47" spans="2:12" ht="15.75" thickTop="1">
      <c r="B47" s="295"/>
      <c r="C47" s="295"/>
      <c r="D47" s="295"/>
      <c r="E47" s="295"/>
      <c r="F47" s="295"/>
      <c r="G47" s="295"/>
      <c r="H47" s="295"/>
      <c r="I47" s="87"/>
      <c r="J47" s="87"/>
      <c r="K47" s="87"/>
      <c r="L47" s="87"/>
    </row>
    <row r="49" spans="2:8" ht="15">
      <c r="B49" s="293"/>
      <c r="C49" s="293"/>
      <c r="D49" s="293"/>
      <c r="E49" s="293"/>
      <c r="F49" s="293"/>
      <c r="G49" s="293"/>
      <c r="H49" s="293"/>
    </row>
    <row r="50" spans="4:5" ht="15">
      <c r="D50" s="44"/>
      <c r="E50" s="44"/>
    </row>
  </sheetData>
  <sheetProtection/>
  <mergeCells count="23">
    <mergeCell ref="B32:C32"/>
    <mergeCell ref="B19:H19"/>
    <mergeCell ref="B5:B6"/>
    <mergeCell ref="B31:J31"/>
    <mergeCell ref="G33:H33"/>
    <mergeCell ref="I32:J32"/>
    <mergeCell ref="B3:M3"/>
    <mergeCell ref="L5:M5"/>
    <mergeCell ref="I4:M4"/>
    <mergeCell ref="B4:C4"/>
    <mergeCell ref="F4:G4"/>
    <mergeCell ref="B33:B34"/>
    <mergeCell ref="G5:H5"/>
    <mergeCell ref="E5:F5"/>
    <mergeCell ref="J5:K5"/>
    <mergeCell ref="C5:D5"/>
    <mergeCell ref="B49:H49"/>
    <mergeCell ref="E33:F33"/>
    <mergeCell ref="B27:H27"/>
    <mergeCell ref="B26:L26"/>
    <mergeCell ref="C33:D33"/>
    <mergeCell ref="B47:H47"/>
    <mergeCell ref="E32:F32"/>
  </mergeCells>
  <printOptions horizontalCentered="1" verticalCentered="1"/>
  <pageMargins left="1" right="1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J23"/>
  <sheetViews>
    <sheetView rightToLeft="1" zoomScalePageLayoutView="0" workbookViewId="0" topLeftCell="A4">
      <selection activeCell="A1" sqref="A1:A16384"/>
    </sheetView>
  </sheetViews>
  <sheetFormatPr defaultColWidth="9.140625" defaultRowHeight="15"/>
  <cols>
    <col min="2" max="2" width="13.28125" style="0" customWidth="1"/>
    <col min="3" max="3" width="12.140625" style="0" customWidth="1"/>
    <col min="4" max="4" width="13.8515625" style="0" customWidth="1"/>
    <col min="5" max="5" width="12.140625" style="0" customWidth="1"/>
    <col min="6" max="6" width="14.7109375" style="0" customWidth="1"/>
    <col min="7" max="7" width="14.28125" style="0" customWidth="1"/>
    <col min="8" max="8" width="16.28125" style="0" customWidth="1"/>
  </cols>
  <sheetData>
    <row r="5" spans="2:10" ht="20.25" customHeight="1">
      <c r="B5" s="298" t="s">
        <v>295</v>
      </c>
      <c r="C5" s="298"/>
      <c r="D5" s="298"/>
      <c r="E5" s="298"/>
      <c r="F5" s="298"/>
      <c r="G5" s="298"/>
      <c r="H5" s="298"/>
      <c r="I5" s="9"/>
      <c r="J5" s="9"/>
    </row>
    <row r="6" spans="2:8" ht="15.75">
      <c r="B6" s="300" t="s">
        <v>161</v>
      </c>
      <c r="C6" s="300"/>
      <c r="D6" s="297" t="s">
        <v>166</v>
      </c>
      <c r="E6" s="297"/>
      <c r="F6" s="107"/>
      <c r="G6" s="297" t="s">
        <v>45</v>
      </c>
      <c r="H6" s="297"/>
    </row>
    <row r="7" spans="2:8" ht="15">
      <c r="B7" s="307" t="s">
        <v>46</v>
      </c>
      <c r="C7" s="309" t="s">
        <v>256</v>
      </c>
      <c r="D7" s="309"/>
      <c r="E7" s="309" t="s">
        <v>257</v>
      </c>
      <c r="F7" s="309"/>
      <c r="G7" s="309" t="s">
        <v>258</v>
      </c>
      <c r="H7" s="309"/>
    </row>
    <row r="8" spans="2:8" ht="16.5" thickBot="1">
      <c r="B8" s="308"/>
      <c r="C8" s="184" t="s">
        <v>47</v>
      </c>
      <c r="D8" s="184" t="s">
        <v>33</v>
      </c>
      <c r="E8" s="184" t="s">
        <v>47</v>
      </c>
      <c r="F8" s="184" t="s">
        <v>33</v>
      </c>
      <c r="G8" s="184" t="s">
        <v>47</v>
      </c>
      <c r="H8" s="184" t="s">
        <v>33</v>
      </c>
    </row>
    <row r="9" spans="2:8" ht="18" customHeight="1" thickTop="1">
      <c r="B9" s="127" t="s">
        <v>34</v>
      </c>
      <c r="C9" s="13">
        <v>26111</v>
      </c>
      <c r="D9" s="13">
        <v>342273</v>
      </c>
      <c r="E9" s="13">
        <v>0</v>
      </c>
      <c r="F9" s="13">
        <v>0</v>
      </c>
      <c r="G9" s="13">
        <f>C9+E9</f>
        <v>26111</v>
      </c>
      <c r="H9" s="13">
        <f>D9+F9</f>
        <v>342273</v>
      </c>
    </row>
    <row r="10" spans="2:8" ht="18" customHeight="1">
      <c r="B10" s="128" t="s">
        <v>35</v>
      </c>
      <c r="C10" s="12">
        <v>54491</v>
      </c>
      <c r="D10" s="12">
        <v>1386950</v>
      </c>
      <c r="E10" s="12">
        <v>640</v>
      </c>
      <c r="F10" s="12">
        <v>25600</v>
      </c>
      <c r="G10" s="12">
        <f aca="true" t="shared" si="0" ref="G10:G19">C10+E10</f>
        <v>55131</v>
      </c>
      <c r="H10" s="12">
        <f aca="true" t="shared" si="1" ref="H10:H19">D10+F10</f>
        <v>1412550</v>
      </c>
    </row>
    <row r="11" spans="2:8" ht="18" customHeight="1">
      <c r="B11" s="127" t="s">
        <v>36</v>
      </c>
      <c r="C11" s="13">
        <v>60</v>
      </c>
      <c r="D11" s="13">
        <v>1320</v>
      </c>
      <c r="E11" s="13">
        <v>50006</v>
      </c>
      <c r="F11" s="13">
        <v>1032113</v>
      </c>
      <c r="G11" s="13">
        <f t="shared" si="0"/>
        <v>50066</v>
      </c>
      <c r="H11" s="13">
        <f t="shared" si="1"/>
        <v>1033433</v>
      </c>
    </row>
    <row r="12" spans="2:8" ht="18" customHeight="1">
      <c r="B12" s="128" t="s">
        <v>37</v>
      </c>
      <c r="C12" s="12">
        <v>4411</v>
      </c>
      <c r="D12" s="12">
        <v>36315</v>
      </c>
      <c r="E12" s="12">
        <v>43889</v>
      </c>
      <c r="F12" s="12">
        <v>817154</v>
      </c>
      <c r="G12" s="12">
        <f t="shared" si="0"/>
        <v>48300</v>
      </c>
      <c r="H12" s="12">
        <f t="shared" si="1"/>
        <v>853469</v>
      </c>
    </row>
    <row r="13" spans="2:8" ht="18" customHeight="1">
      <c r="B13" s="127" t="s">
        <v>38</v>
      </c>
      <c r="C13" s="13">
        <v>0</v>
      </c>
      <c r="D13" s="13">
        <v>0</v>
      </c>
      <c r="E13" s="13">
        <v>6900</v>
      </c>
      <c r="F13" s="13">
        <v>169898</v>
      </c>
      <c r="G13" s="13">
        <f t="shared" si="0"/>
        <v>6900</v>
      </c>
      <c r="H13" s="13">
        <f t="shared" si="1"/>
        <v>169898</v>
      </c>
    </row>
    <row r="14" spans="2:8" ht="18" customHeight="1">
      <c r="B14" s="128" t="s">
        <v>39</v>
      </c>
      <c r="C14" s="12">
        <v>64853</v>
      </c>
      <c r="D14" s="12">
        <v>1153460</v>
      </c>
      <c r="E14" s="12">
        <v>2957</v>
      </c>
      <c r="F14" s="12">
        <v>62770</v>
      </c>
      <c r="G14" s="12">
        <f t="shared" si="0"/>
        <v>67810</v>
      </c>
      <c r="H14" s="12">
        <f t="shared" si="1"/>
        <v>1216230</v>
      </c>
    </row>
    <row r="15" spans="2:8" ht="18" customHeight="1">
      <c r="B15" s="127" t="s">
        <v>97</v>
      </c>
      <c r="C15" s="13">
        <v>0</v>
      </c>
      <c r="D15" s="13">
        <v>0</v>
      </c>
      <c r="E15" s="13">
        <v>2566</v>
      </c>
      <c r="F15" s="13">
        <v>54376</v>
      </c>
      <c r="G15" s="13">
        <f t="shared" si="0"/>
        <v>2566</v>
      </c>
      <c r="H15" s="13">
        <f t="shared" si="1"/>
        <v>54376</v>
      </c>
    </row>
    <row r="16" spans="2:8" ht="18" customHeight="1">
      <c r="B16" s="128" t="s">
        <v>96</v>
      </c>
      <c r="C16" s="12">
        <v>0</v>
      </c>
      <c r="D16" s="12">
        <v>0</v>
      </c>
      <c r="E16" s="12">
        <v>482</v>
      </c>
      <c r="F16" s="12">
        <v>11080</v>
      </c>
      <c r="G16" s="12">
        <f t="shared" si="0"/>
        <v>482</v>
      </c>
      <c r="H16" s="12">
        <f t="shared" si="1"/>
        <v>11080</v>
      </c>
    </row>
    <row r="17" spans="2:8" ht="18" customHeight="1">
      <c r="B17" s="127" t="s">
        <v>40</v>
      </c>
      <c r="C17" s="13">
        <v>0</v>
      </c>
      <c r="D17" s="13">
        <v>0</v>
      </c>
      <c r="E17" s="13">
        <v>2786</v>
      </c>
      <c r="F17" s="13">
        <v>41790</v>
      </c>
      <c r="G17" s="13">
        <f t="shared" si="0"/>
        <v>2786</v>
      </c>
      <c r="H17" s="13">
        <f t="shared" si="1"/>
        <v>41790</v>
      </c>
    </row>
    <row r="18" spans="2:8" ht="18" customHeight="1">
      <c r="B18" s="128" t="s">
        <v>41</v>
      </c>
      <c r="C18" s="12">
        <v>0</v>
      </c>
      <c r="D18" s="12">
        <v>0</v>
      </c>
      <c r="E18" s="12">
        <v>26400</v>
      </c>
      <c r="F18" s="12">
        <v>192370</v>
      </c>
      <c r="G18" s="12">
        <f t="shared" si="0"/>
        <v>26400</v>
      </c>
      <c r="H18" s="12">
        <f t="shared" si="1"/>
        <v>192370</v>
      </c>
    </row>
    <row r="19" spans="2:8" ht="18" customHeight="1" thickBot="1">
      <c r="B19" s="127" t="s">
        <v>42</v>
      </c>
      <c r="C19" s="13">
        <v>0</v>
      </c>
      <c r="D19" s="13">
        <v>0</v>
      </c>
      <c r="E19" s="13">
        <v>175521</v>
      </c>
      <c r="F19" s="13">
        <v>737501</v>
      </c>
      <c r="G19" s="13">
        <f t="shared" si="0"/>
        <v>175521</v>
      </c>
      <c r="H19" s="13">
        <f t="shared" si="1"/>
        <v>737501</v>
      </c>
    </row>
    <row r="20" spans="2:8" ht="18" customHeight="1" thickBot="1">
      <c r="B20" s="124" t="s">
        <v>3</v>
      </c>
      <c r="C20" s="18">
        <f aca="true" t="shared" si="2" ref="C20:H20">SUM(C9:C19)</f>
        <v>149926</v>
      </c>
      <c r="D20" s="18">
        <f t="shared" si="2"/>
        <v>2920318</v>
      </c>
      <c r="E20" s="18">
        <f t="shared" si="2"/>
        <v>312147</v>
      </c>
      <c r="F20" s="18">
        <f t="shared" si="2"/>
        <v>3144652</v>
      </c>
      <c r="G20" s="18">
        <f t="shared" si="2"/>
        <v>462073</v>
      </c>
      <c r="H20" s="18">
        <f t="shared" si="2"/>
        <v>6064970</v>
      </c>
    </row>
    <row r="21" spans="2:10" ht="12.75" customHeight="1" thickTop="1">
      <c r="B21" s="306"/>
      <c r="C21" s="306"/>
      <c r="D21" s="306"/>
      <c r="E21" s="306"/>
      <c r="F21" s="306"/>
      <c r="G21" s="25"/>
      <c r="H21" s="25"/>
      <c r="I21" s="25"/>
      <c r="J21" s="25"/>
    </row>
    <row r="22" ht="8.25" customHeight="1"/>
    <row r="23" spans="2:6" ht="15">
      <c r="B23" s="38"/>
      <c r="C23" s="38"/>
      <c r="D23" s="38"/>
      <c r="E23" s="38"/>
      <c r="F23" s="38"/>
    </row>
  </sheetData>
  <sheetProtection/>
  <mergeCells count="9">
    <mergeCell ref="B21:F21"/>
    <mergeCell ref="B5:H5"/>
    <mergeCell ref="B6:C6"/>
    <mergeCell ref="D6:E6"/>
    <mergeCell ref="G6:H6"/>
    <mergeCell ref="B7:B8"/>
    <mergeCell ref="C7:D7"/>
    <mergeCell ref="E7:F7"/>
    <mergeCell ref="G7:H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84"/>
  <sheetViews>
    <sheetView rightToLeft="1" zoomScalePageLayoutView="0" workbookViewId="0" topLeftCell="A25">
      <selection activeCell="B41" sqref="B41:H41"/>
    </sheetView>
  </sheetViews>
  <sheetFormatPr defaultColWidth="9.140625" defaultRowHeight="15"/>
  <cols>
    <col min="2" max="3" width="6.421875" style="0" customWidth="1"/>
    <col min="4" max="5" width="9.00390625" style="0" customWidth="1"/>
    <col min="6" max="6" width="9.57421875" style="0" customWidth="1"/>
    <col min="7" max="7" width="9.140625" style="0" customWidth="1"/>
    <col min="8" max="8" width="7.8515625" style="0" customWidth="1"/>
    <col min="9" max="9" width="8.421875" style="0" customWidth="1"/>
    <col min="10" max="10" width="15.57421875" style="0" customWidth="1"/>
  </cols>
  <sheetData>
    <row r="2" ht="22.5" customHeight="1" thickBot="1">
      <c r="O2" s="83"/>
    </row>
    <row r="3" spans="2:10" ht="18.75" thickTop="1">
      <c r="B3" s="298" t="s">
        <v>295</v>
      </c>
      <c r="C3" s="298"/>
      <c r="D3" s="298"/>
      <c r="E3" s="298"/>
      <c r="F3" s="298"/>
      <c r="G3" s="298"/>
      <c r="H3" s="298"/>
      <c r="I3" s="298"/>
      <c r="J3" s="298"/>
    </row>
    <row r="4" spans="2:10" ht="27.75" customHeight="1">
      <c r="B4" s="300" t="s">
        <v>281</v>
      </c>
      <c r="C4" s="300"/>
      <c r="D4" s="133"/>
      <c r="E4" s="133"/>
      <c r="F4" s="300" t="s">
        <v>48</v>
      </c>
      <c r="G4" s="300"/>
      <c r="H4" s="133"/>
      <c r="I4" s="299" t="s">
        <v>45</v>
      </c>
      <c r="J4" s="299"/>
    </row>
    <row r="5" spans="2:10" ht="15.75" customHeight="1">
      <c r="B5" s="311" t="s">
        <v>10</v>
      </c>
      <c r="C5" s="311" t="s">
        <v>412</v>
      </c>
      <c r="D5" s="311"/>
      <c r="E5" s="311" t="s">
        <v>411</v>
      </c>
      <c r="F5" s="311"/>
      <c r="G5" s="311" t="s">
        <v>410</v>
      </c>
      <c r="H5" s="311"/>
      <c r="I5" s="318" t="s">
        <v>413</v>
      </c>
      <c r="J5" s="318"/>
    </row>
    <row r="6" spans="2:10" ht="16.5" thickBot="1">
      <c r="B6" s="319"/>
      <c r="C6" s="185" t="s">
        <v>47</v>
      </c>
      <c r="D6" s="185" t="s">
        <v>33</v>
      </c>
      <c r="E6" s="185" t="s">
        <v>47</v>
      </c>
      <c r="F6" s="185" t="s">
        <v>33</v>
      </c>
      <c r="G6" s="185" t="s">
        <v>47</v>
      </c>
      <c r="H6" s="166" t="s">
        <v>33</v>
      </c>
      <c r="I6" s="166" t="s">
        <v>49</v>
      </c>
      <c r="J6" s="166" t="s">
        <v>33</v>
      </c>
    </row>
    <row r="7" spans="2:10" ht="21.75" customHeight="1" thickTop="1">
      <c r="B7" s="127" t="s">
        <v>34</v>
      </c>
      <c r="C7" s="13">
        <v>300</v>
      </c>
      <c r="D7" s="13">
        <v>6000</v>
      </c>
      <c r="E7" s="13">
        <v>0</v>
      </c>
      <c r="F7" s="13">
        <v>0</v>
      </c>
      <c r="G7" s="13">
        <v>0</v>
      </c>
      <c r="H7" s="13">
        <v>0</v>
      </c>
      <c r="I7" s="13">
        <f>C7+E7+G7</f>
        <v>300</v>
      </c>
      <c r="J7" s="13">
        <f>D7+F7+H7</f>
        <v>6000</v>
      </c>
    </row>
    <row r="8" spans="2:10" ht="21.75" customHeight="1">
      <c r="B8" s="128" t="s">
        <v>35</v>
      </c>
      <c r="C8" s="12">
        <v>0</v>
      </c>
      <c r="D8" s="12">
        <v>0</v>
      </c>
      <c r="E8" s="12">
        <v>0</v>
      </c>
      <c r="F8" s="12">
        <v>0</v>
      </c>
      <c r="G8" s="12">
        <v>4565</v>
      </c>
      <c r="H8" s="12">
        <v>303550</v>
      </c>
      <c r="I8" s="12">
        <f aca="true" t="shared" si="0" ref="I8:I17">C8+E8+G8</f>
        <v>4565</v>
      </c>
      <c r="J8" s="12">
        <f aca="true" t="shared" si="1" ref="J8:J17">D8+F8+H8</f>
        <v>303550</v>
      </c>
    </row>
    <row r="9" spans="2:10" ht="21.75" customHeight="1">
      <c r="B9" s="127" t="s">
        <v>36</v>
      </c>
      <c r="C9" s="13">
        <v>0</v>
      </c>
      <c r="D9" s="13">
        <v>0</v>
      </c>
      <c r="E9" s="13">
        <v>0</v>
      </c>
      <c r="F9" s="13">
        <v>0</v>
      </c>
      <c r="G9" s="13">
        <v>2596</v>
      </c>
      <c r="H9" s="13">
        <v>102925</v>
      </c>
      <c r="I9" s="13">
        <f t="shared" si="0"/>
        <v>2596</v>
      </c>
      <c r="J9" s="13">
        <f t="shared" si="1"/>
        <v>102925</v>
      </c>
    </row>
    <row r="10" spans="2:10" ht="21.75" customHeight="1">
      <c r="B10" s="128" t="s">
        <v>37</v>
      </c>
      <c r="C10" s="12">
        <v>45</v>
      </c>
      <c r="D10" s="12">
        <v>1575</v>
      </c>
      <c r="E10" s="12">
        <v>0</v>
      </c>
      <c r="F10" s="12">
        <v>0</v>
      </c>
      <c r="G10" s="12">
        <v>390</v>
      </c>
      <c r="H10" s="12">
        <v>11700</v>
      </c>
      <c r="I10" s="12">
        <f t="shared" si="0"/>
        <v>435</v>
      </c>
      <c r="J10" s="12">
        <f t="shared" si="1"/>
        <v>13275</v>
      </c>
    </row>
    <row r="11" spans="2:10" ht="21.75" customHeight="1">
      <c r="B11" s="127" t="s">
        <v>38</v>
      </c>
      <c r="C11" s="13">
        <v>0</v>
      </c>
      <c r="D11" s="13">
        <v>0</v>
      </c>
      <c r="E11" s="13">
        <v>0</v>
      </c>
      <c r="F11" s="13">
        <v>0</v>
      </c>
      <c r="G11" s="13">
        <v>250</v>
      </c>
      <c r="H11" s="13">
        <v>6250</v>
      </c>
      <c r="I11" s="13">
        <f t="shared" si="0"/>
        <v>250</v>
      </c>
      <c r="J11" s="13">
        <f t="shared" si="1"/>
        <v>6250</v>
      </c>
    </row>
    <row r="12" spans="2:10" ht="21.75" customHeight="1">
      <c r="B12" s="128" t="s">
        <v>39</v>
      </c>
      <c r="C12" s="12">
        <v>2840</v>
      </c>
      <c r="D12" s="12">
        <v>81400</v>
      </c>
      <c r="E12" s="12">
        <v>0</v>
      </c>
      <c r="F12" s="12">
        <v>0</v>
      </c>
      <c r="G12" s="12">
        <v>530</v>
      </c>
      <c r="H12" s="12">
        <v>25075</v>
      </c>
      <c r="I12" s="12">
        <f t="shared" si="0"/>
        <v>3370</v>
      </c>
      <c r="J12" s="12">
        <f t="shared" si="1"/>
        <v>106475</v>
      </c>
    </row>
    <row r="13" spans="2:10" ht="21.75" customHeight="1">
      <c r="B13" s="127" t="s">
        <v>97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f t="shared" si="0"/>
        <v>0</v>
      </c>
      <c r="J13" s="13">
        <f t="shared" si="1"/>
        <v>0</v>
      </c>
    </row>
    <row r="14" spans="2:10" ht="21.75" customHeight="1">
      <c r="B14" s="128" t="s">
        <v>96</v>
      </c>
      <c r="C14" s="12">
        <v>0</v>
      </c>
      <c r="D14" s="12">
        <v>0</v>
      </c>
      <c r="E14" s="12">
        <v>1726</v>
      </c>
      <c r="F14" s="12">
        <v>46602</v>
      </c>
      <c r="G14" s="12">
        <v>0</v>
      </c>
      <c r="H14" s="12">
        <v>0</v>
      </c>
      <c r="I14" s="12">
        <f t="shared" si="0"/>
        <v>1726</v>
      </c>
      <c r="J14" s="12">
        <f t="shared" si="1"/>
        <v>46602</v>
      </c>
    </row>
    <row r="15" spans="2:10" ht="21.75" customHeight="1">
      <c r="B15" s="127" t="s">
        <v>40</v>
      </c>
      <c r="C15" s="13">
        <v>0</v>
      </c>
      <c r="D15" s="13">
        <v>0</v>
      </c>
      <c r="E15" s="13">
        <v>130</v>
      </c>
      <c r="F15" s="13">
        <v>11800</v>
      </c>
      <c r="G15" s="13">
        <v>2690</v>
      </c>
      <c r="H15" s="13">
        <v>230300</v>
      </c>
      <c r="I15" s="13">
        <f t="shared" si="0"/>
        <v>2820</v>
      </c>
      <c r="J15" s="13">
        <f t="shared" si="1"/>
        <v>242100</v>
      </c>
    </row>
    <row r="16" spans="2:10" ht="21.75" customHeight="1">
      <c r="B16" s="128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  <c r="J16" s="12">
        <f t="shared" si="1"/>
        <v>0</v>
      </c>
    </row>
    <row r="17" spans="2:10" ht="21.75" customHeight="1" thickBot="1">
      <c r="B17" s="37" t="s">
        <v>42</v>
      </c>
      <c r="C17" s="13">
        <v>0</v>
      </c>
      <c r="D17" s="13">
        <v>0</v>
      </c>
      <c r="E17" s="13">
        <v>0</v>
      </c>
      <c r="F17" s="13">
        <v>0</v>
      </c>
      <c r="G17" s="13">
        <v>6123</v>
      </c>
      <c r="H17" s="13">
        <v>166520</v>
      </c>
      <c r="I17" s="13">
        <f t="shared" si="0"/>
        <v>6123</v>
      </c>
      <c r="J17" s="13">
        <f t="shared" si="1"/>
        <v>166520</v>
      </c>
    </row>
    <row r="18" spans="2:10" ht="21.75" customHeight="1" thickBot="1">
      <c r="B18" s="134" t="s">
        <v>3</v>
      </c>
      <c r="C18" s="18">
        <f aca="true" t="shared" si="2" ref="C18:J18">SUM(C7:C17)</f>
        <v>3185</v>
      </c>
      <c r="D18" s="18">
        <f t="shared" si="2"/>
        <v>88975</v>
      </c>
      <c r="E18" s="18">
        <f t="shared" si="2"/>
        <v>1856</v>
      </c>
      <c r="F18" s="18">
        <f t="shared" si="2"/>
        <v>58402</v>
      </c>
      <c r="G18" s="18">
        <f t="shared" si="2"/>
        <v>17144</v>
      </c>
      <c r="H18" s="18">
        <f t="shared" si="2"/>
        <v>846320</v>
      </c>
      <c r="I18" s="18">
        <f t="shared" si="2"/>
        <v>22185</v>
      </c>
      <c r="J18" s="18">
        <f t="shared" si="2"/>
        <v>993697</v>
      </c>
    </row>
    <row r="19" spans="2:8" ht="15.75" customHeight="1" thickTop="1">
      <c r="B19" s="310"/>
      <c r="C19" s="310"/>
      <c r="D19" s="310"/>
      <c r="E19" s="310"/>
      <c r="F19" s="310"/>
      <c r="G19" s="310"/>
      <c r="H19" s="310"/>
    </row>
    <row r="24" ht="41.25" customHeight="1"/>
    <row r="25" spans="2:10" ht="41.25" customHeight="1">
      <c r="B25" s="298" t="s">
        <v>295</v>
      </c>
      <c r="C25" s="298"/>
      <c r="D25" s="298"/>
      <c r="E25" s="298"/>
      <c r="F25" s="298"/>
      <c r="G25" s="298"/>
      <c r="H25" s="298"/>
      <c r="I25" s="298"/>
      <c r="J25" s="34"/>
    </row>
    <row r="26" spans="2:10" ht="22.5" customHeight="1">
      <c r="B26" s="300" t="s">
        <v>282</v>
      </c>
      <c r="C26" s="300"/>
      <c r="D26" s="297" t="s">
        <v>167</v>
      </c>
      <c r="E26" s="297"/>
      <c r="F26" s="297"/>
      <c r="G26" s="133"/>
      <c r="H26" s="299" t="s">
        <v>50</v>
      </c>
      <c r="I26" s="299"/>
      <c r="J26" s="35"/>
    </row>
    <row r="27" spans="2:10" ht="15">
      <c r="B27" s="315" t="s">
        <v>10</v>
      </c>
      <c r="C27" s="311" t="s">
        <v>433</v>
      </c>
      <c r="D27" s="311"/>
      <c r="E27" s="311" t="s">
        <v>432</v>
      </c>
      <c r="F27" s="311"/>
      <c r="G27" s="239" t="s">
        <v>306</v>
      </c>
      <c r="H27" s="311" t="s">
        <v>255</v>
      </c>
      <c r="I27" s="311"/>
      <c r="J27" s="33"/>
    </row>
    <row r="28" spans="2:10" ht="16.5" thickBot="1">
      <c r="B28" s="316"/>
      <c r="C28" s="166" t="s">
        <v>47</v>
      </c>
      <c r="D28" s="166" t="s">
        <v>33</v>
      </c>
      <c r="E28" s="166" t="s">
        <v>47</v>
      </c>
      <c r="F28" s="166" t="s">
        <v>33</v>
      </c>
      <c r="G28" s="166" t="s">
        <v>33</v>
      </c>
      <c r="H28" s="166" t="s">
        <v>47</v>
      </c>
      <c r="I28" s="166" t="s">
        <v>33</v>
      </c>
      <c r="J28" s="33"/>
    </row>
    <row r="29" spans="2:9" ht="21.75" customHeight="1" thickTop="1">
      <c r="B29" s="130" t="s">
        <v>34</v>
      </c>
      <c r="C29" s="13">
        <v>24162</v>
      </c>
      <c r="D29" s="13">
        <v>241660</v>
      </c>
      <c r="E29" s="13">
        <v>12852</v>
      </c>
      <c r="F29" s="13">
        <v>134534</v>
      </c>
      <c r="G29" s="13">
        <v>0</v>
      </c>
      <c r="H29" s="13">
        <f>C29+E29</f>
        <v>37014</v>
      </c>
      <c r="I29" s="13">
        <f>D29+F29+G29</f>
        <v>376194</v>
      </c>
    </row>
    <row r="30" spans="2:9" ht="21.75" customHeight="1">
      <c r="B30" s="131" t="s">
        <v>35</v>
      </c>
      <c r="C30" s="12">
        <v>34641</v>
      </c>
      <c r="D30" s="12">
        <v>781013</v>
      </c>
      <c r="E30" s="12">
        <v>30422</v>
      </c>
      <c r="F30" s="12">
        <v>569405</v>
      </c>
      <c r="G30" s="12">
        <v>214525</v>
      </c>
      <c r="H30" s="12">
        <f aca="true" t="shared" si="3" ref="H30:H39">C30+E30</f>
        <v>65063</v>
      </c>
      <c r="I30" s="12">
        <f aca="true" t="shared" si="4" ref="I30:I39">D30+F30+G30</f>
        <v>1564943</v>
      </c>
    </row>
    <row r="31" spans="2:9" ht="21.75" customHeight="1">
      <c r="B31" s="130" t="s">
        <v>36</v>
      </c>
      <c r="C31" s="13">
        <v>10631</v>
      </c>
      <c r="D31" s="13">
        <v>208488</v>
      </c>
      <c r="E31" s="13">
        <v>28304</v>
      </c>
      <c r="F31" s="13">
        <v>565026</v>
      </c>
      <c r="G31" s="13">
        <v>22020</v>
      </c>
      <c r="H31" s="13">
        <f t="shared" si="3"/>
        <v>38935</v>
      </c>
      <c r="I31" s="13">
        <f t="shared" si="4"/>
        <v>795534</v>
      </c>
    </row>
    <row r="32" spans="2:9" ht="21.75" customHeight="1">
      <c r="B32" s="131" t="s">
        <v>37</v>
      </c>
      <c r="C32" s="12">
        <v>45478</v>
      </c>
      <c r="D32" s="12">
        <v>1158461</v>
      </c>
      <c r="E32" s="12">
        <v>25992</v>
      </c>
      <c r="F32" s="12">
        <v>706098</v>
      </c>
      <c r="G32" s="12">
        <v>1798669</v>
      </c>
      <c r="H32" s="12">
        <f t="shared" si="3"/>
        <v>71470</v>
      </c>
      <c r="I32" s="12">
        <f t="shared" si="4"/>
        <v>3663228</v>
      </c>
    </row>
    <row r="33" spans="2:9" ht="21.75" customHeight="1">
      <c r="B33" s="130" t="s">
        <v>38</v>
      </c>
      <c r="C33" s="13">
        <v>711</v>
      </c>
      <c r="D33" s="13">
        <v>14036</v>
      </c>
      <c r="E33" s="13">
        <v>4779</v>
      </c>
      <c r="F33" s="13">
        <v>140838</v>
      </c>
      <c r="G33" s="13">
        <v>15650</v>
      </c>
      <c r="H33" s="13">
        <f t="shared" si="3"/>
        <v>5490</v>
      </c>
      <c r="I33" s="13">
        <f t="shared" si="4"/>
        <v>170524</v>
      </c>
    </row>
    <row r="34" spans="2:9" ht="21.75" customHeight="1">
      <c r="B34" s="131" t="s">
        <v>39</v>
      </c>
      <c r="C34" s="12">
        <v>2327</v>
      </c>
      <c r="D34" s="12">
        <v>46540</v>
      </c>
      <c r="E34" s="12">
        <v>65165</v>
      </c>
      <c r="F34" s="12">
        <v>1426190</v>
      </c>
      <c r="G34" s="12">
        <v>148530</v>
      </c>
      <c r="H34" s="12">
        <f t="shared" si="3"/>
        <v>67492</v>
      </c>
      <c r="I34" s="12">
        <f t="shared" si="4"/>
        <v>1621260</v>
      </c>
    </row>
    <row r="35" spans="2:9" ht="21.75" customHeight="1">
      <c r="B35" s="130" t="s">
        <v>97</v>
      </c>
      <c r="C35" s="13">
        <v>314</v>
      </c>
      <c r="D35" s="13">
        <v>7218</v>
      </c>
      <c r="E35" s="13">
        <v>1879</v>
      </c>
      <c r="F35" s="13">
        <v>46247</v>
      </c>
      <c r="G35" s="13">
        <v>0</v>
      </c>
      <c r="H35" s="13">
        <f t="shared" si="3"/>
        <v>2193</v>
      </c>
      <c r="I35" s="13">
        <f t="shared" si="4"/>
        <v>53465</v>
      </c>
    </row>
    <row r="36" spans="2:9" ht="21.75" customHeight="1">
      <c r="B36" s="131" t="s">
        <v>96</v>
      </c>
      <c r="C36" s="12">
        <v>0</v>
      </c>
      <c r="D36" s="12">
        <v>0</v>
      </c>
      <c r="E36" s="12">
        <v>425</v>
      </c>
      <c r="F36" s="12">
        <v>10995</v>
      </c>
      <c r="G36" s="12">
        <v>0</v>
      </c>
      <c r="H36" s="12">
        <f t="shared" si="3"/>
        <v>425</v>
      </c>
      <c r="I36" s="12">
        <f t="shared" si="4"/>
        <v>10995</v>
      </c>
    </row>
    <row r="37" spans="2:9" ht="21.75" customHeight="1">
      <c r="B37" s="130" t="s">
        <v>40</v>
      </c>
      <c r="C37" s="13">
        <v>0</v>
      </c>
      <c r="D37" s="13">
        <v>0</v>
      </c>
      <c r="E37" s="13">
        <v>2910</v>
      </c>
      <c r="F37" s="13">
        <v>91480</v>
      </c>
      <c r="G37" s="13">
        <v>0</v>
      </c>
      <c r="H37" s="13">
        <f t="shared" si="3"/>
        <v>2910</v>
      </c>
      <c r="I37" s="13">
        <f t="shared" si="4"/>
        <v>91480</v>
      </c>
    </row>
    <row r="38" spans="2:9" ht="21.75" customHeight="1">
      <c r="B38" s="131" t="s">
        <v>41</v>
      </c>
      <c r="C38" s="12">
        <v>13320</v>
      </c>
      <c r="D38" s="12">
        <v>145160</v>
      </c>
      <c r="E38" s="12">
        <v>2950</v>
      </c>
      <c r="F38" s="12">
        <v>36900</v>
      </c>
      <c r="G38" s="12">
        <v>532000</v>
      </c>
      <c r="H38" s="12">
        <f t="shared" si="3"/>
        <v>16270</v>
      </c>
      <c r="I38" s="12">
        <f t="shared" si="4"/>
        <v>714060</v>
      </c>
    </row>
    <row r="39" spans="2:9" ht="21.75" customHeight="1" thickBot="1">
      <c r="B39" s="130" t="s">
        <v>42</v>
      </c>
      <c r="C39" s="13">
        <v>0</v>
      </c>
      <c r="D39" s="13">
        <v>0</v>
      </c>
      <c r="E39" s="13">
        <v>2648</v>
      </c>
      <c r="F39" s="13">
        <v>60244</v>
      </c>
      <c r="G39" s="13">
        <v>307950</v>
      </c>
      <c r="H39" s="13">
        <f t="shared" si="3"/>
        <v>2648</v>
      </c>
      <c r="I39" s="13">
        <f t="shared" si="4"/>
        <v>368194</v>
      </c>
    </row>
    <row r="40" spans="2:10" ht="21.75" customHeight="1" thickBot="1">
      <c r="B40" s="134" t="s">
        <v>3</v>
      </c>
      <c r="C40" s="18">
        <f aca="true" t="shared" si="5" ref="C40:I40">SUM(C29:C39)</f>
        <v>131584</v>
      </c>
      <c r="D40" s="18">
        <f t="shared" si="5"/>
        <v>2602576</v>
      </c>
      <c r="E40" s="18">
        <f t="shared" si="5"/>
        <v>178326</v>
      </c>
      <c r="F40" s="18">
        <f t="shared" si="5"/>
        <v>3787957</v>
      </c>
      <c r="G40" s="18">
        <f t="shared" si="5"/>
        <v>3039344</v>
      </c>
      <c r="H40" s="18">
        <f t="shared" si="5"/>
        <v>309910</v>
      </c>
      <c r="I40" s="18">
        <f t="shared" si="5"/>
        <v>9429877</v>
      </c>
      <c r="J40" s="36"/>
    </row>
    <row r="41" spans="2:8" ht="15.75" thickTop="1">
      <c r="B41" s="310"/>
      <c r="C41" s="310"/>
      <c r="D41" s="310"/>
      <c r="E41" s="310"/>
      <c r="F41" s="310"/>
      <c r="G41" s="310"/>
      <c r="H41" s="310"/>
    </row>
    <row r="45" ht="20.25" customHeight="1"/>
    <row r="46" spans="2:10" ht="20.25" customHeight="1">
      <c r="B46" s="298" t="s">
        <v>295</v>
      </c>
      <c r="C46" s="298"/>
      <c r="D46" s="298"/>
      <c r="E46" s="298"/>
      <c r="F46" s="298"/>
      <c r="G46" s="298"/>
      <c r="H46" s="298"/>
      <c r="I46" s="298"/>
      <c r="J46" s="298"/>
    </row>
    <row r="47" spans="2:10" ht="15" customHeight="1">
      <c r="B47" s="300" t="s">
        <v>281</v>
      </c>
      <c r="C47" s="300"/>
      <c r="D47" s="133"/>
      <c r="E47" s="297" t="s">
        <v>168</v>
      </c>
      <c r="F47" s="297"/>
      <c r="G47" s="133"/>
      <c r="H47" s="133"/>
      <c r="I47" s="299" t="s">
        <v>90</v>
      </c>
      <c r="J47" s="299"/>
    </row>
    <row r="48" spans="2:10" ht="15.75" customHeight="1">
      <c r="B48" s="315" t="s">
        <v>56</v>
      </c>
      <c r="C48" s="311" t="s">
        <v>414</v>
      </c>
      <c r="D48" s="311"/>
      <c r="E48" s="311" t="s">
        <v>415</v>
      </c>
      <c r="F48" s="311"/>
      <c r="G48" s="311" t="s">
        <v>416</v>
      </c>
      <c r="H48" s="311"/>
      <c r="I48" s="311" t="s">
        <v>417</v>
      </c>
      <c r="J48" s="311"/>
    </row>
    <row r="49" spans="2:10" ht="14.25" customHeight="1" thickBot="1">
      <c r="B49" s="316"/>
      <c r="C49" s="185" t="s">
        <v>21</v>
      </c>
      <c r="D49" s="185" t="s">
        <v>33</v>
      </c>
      <c r="E49" s="185" t="s">
        <v>21</v>
      </c>
      <c r="F49" s="185" t="s">
        <v>33</v>
      </c>
      <c r="G49" s="185" t="s">
        <v>21</v>
      </c>
      <c r="H49" s="185" t="s">
        <v>33</v>
      </c>
      <c r="I49" s="185" t="s">
        <v>21</v>
      </c>
      <c r="J49" s="185" t="s">
        <v>33</v>
      </c>
    </row>
    <row r="50" spans="2:10" ht="21.75" customHeight="1" thickTop="1">
      <c r="B50" s="176" t="s">
        <v>34</v>
      </c>
      <c r="C50" s="13">
        <v>5</v>
      </c>
      <c r="D50" s="13">
        <v>375</v>
      </c>
      <c r="E50" s="13">
        <v>11</v>
      </c>
      <c r="F50" s="13">
        <v>720</v>
      </c>
      <c r="G50" s="13">
        <v>0</v>
      </c>
      <c r="H50" s="13">
        <v>0</v>
      </c>
      <c r="I50" s="13">
        <f>C50+E50+G50</f>
        <v>16</v>
      </c>
      <c r="J50" s="13">
        <f>D50+F50+H50</f>
        <v>1095</v>
      </c>
    </row>
    <row r="51" spans="2:10" ht="21.75" customHeight="1">
      <c r="B51" s="177" t="s">
        <v>35</v>
      </c>
      <c r="C51" s="12">
        <v>265</v>
      </c>
      <c r="D51" s="12">
        <v>25880</v>
      </c>
      <c r="E51" s="12">
        <v>496</v>
      </c>
      <c r="F51" s="12">
        <v>35882</v>
      </c>
      <c r="G51" s="12">
        <v>140</v>
      </c>
      <c r="H51" s="12">
        <v>26565</v>
      </c>
      <c r="I51" s="12">
        <f aca="true" t="shared" si="6" ref="I51:I60">C51+E51+G51</f>
        <v>901</v>
      </c>
      <c r="J51" s="12">
        <f aca="true" t="shared" si="7" ref="J51:J60">D51+F51+H51</f>
        <v>88327</v>
      </c>
    </row>
    <row r="52" spans="2:10" ht="21.75" customHeight="1">
      <c r="B52" s="176" t="s">
        <v>36</v>
      </c>
      <c r="C52" s="13">
        <v>108</v>
      </c>
      <c r="D52" s="13">
        <v>8415</v>
      </c>
      <c r="E52" s="13">
        <v>2017</v>
      </c>
      <c r="F52" s="13">
        <v>159190</v>
      </c>
      <c r="G52" s="13">
        <v>316</v>
      </c>
      <c r="H52" s="13">
        <v>83125</v>
      </c>
      <c r="I52" s="13">
        <f t="shared" si="6"/>
        <v>2441</v>
      </c>
      <c r="J52" s="13">
        <f t="shared" si="7"/>
        <v>250730</v>
      </c>
    </row>
    <row r="53" spans="2:10" ht="21.75" customHeight="1">
      <c r="B53" s="177" t="s">
        <v>37</v>
      </c>
      <c r="C53" s="12">
        <v>250</v>
      </c>
      <c r="D53" s="12">
        <v>12500</v>
      </c>
      <c r="E53" s="12">
        <v>339</v>
      </c>
      <c r="F53" s="12">
        <v>13115</v>
      </c>
      <c r="G53" s="12">
        <v>44</v>
      </c>
      <c r="H53" s="12">
        <v>8220</v>
      </c>
      <c r="I53" s="12">
        <f t="shared" si="6"/>
        <v>633</v>
      </c>
      <c r="J53" s="12">
        <f t="shared" si="7"/>
        <v>33835</v>
      </c>
    </row>
    <row r="54" spans="2:10" ht="21.75" customHeight="1">
      <c r="B54" s="176" t="s">
        <v>38</v>
      </c>
      <c r="C54" s="13">
        <v>253</v>
      </c>
      <c r="D54" s="13">
        <v>15810</v>
      </c>
      <c r="E54" s="13">
        <v>0</v>
      </c>
      <c r="F54" s="13">
        <v>0</v>
      </c>
      <c r="G54" s="13">
        <v>38</v>
      </c>
      <c r="H54" s="13">
        <v>10150</v>
      </c>
      <c r="I54" s="13">
        <f t="shared" si="6"/>
        <v>291</v>
      </c>
      <c r="J54" s="13">
        <f t="shared" si="7"/>
        <v>25960</v>
      </c>
    </row>
    <row r="55" spans="2:10" ht="21.75" customHeight="1">
      <c r="B55" s="177" t="s">
        <v>39</v>
      </c>
      <c r="C55" s="12">
        <v>67</v>
      </c>
      <c r="D55" s="12">
        <v>2970</v>
      </c>
      <c r="E55" s="12">
        <v>242</v>
      </c>
      <c r="F55" s="12">
        <v>7745</v>
      </c>
      <c r="G55" s="12">
        <v>74</v>
      </c>
      <c r="H55" s="12">
        <v>7370</v>
      </c>
      <c r="I55" s="12">
        <f t="shared" si="6"/>
        <v>383</v>
      </c>
      <c r="J55" s="12">
        <f t="shared" si="7"/>
        <v>18085</v>
      </c>
    </row>
    <row r="56" spans="2:10" ht="21.75" customHeight="1">
      <c r="B56" s="176" t="s">
        <v>97</v>
      </c>
      <c r="C56" s="13">
        <v>143</v>
      </c>
      <c r="D56" s="13">
        <v>7800</v>
      </c>
      <c r="E56" s="13">
        <v>0</v>
      </c>
      <c r="F56" s="13">
        <v>0</v>
      </c>
      <c r="G56" s="13">
        <v>29</v>
      </c>
      <c r="H56" s="13">
        <v>4520</v>
      </c>
      <c r="I56" s="13">
        <f t="shared" si="6"/>
        <v>172</v>
      </c>
      <c r="J56" s="13">
        <f t="shared" si="7"/>
        <v>12320</v>
      </c>
    </row>
    <row r="57" spans="2:10" ht="21.75" customHeight="1">
      <c r="B57" s="177" t="s">
        <v>96</v>
      </c>
      <c r="C57" s="12">
        <v>0</v>
      </c>
      <c r="D57" s="12">
        <v>0</v>
      </c>
      <c r="E57" s="12">
        <v>42</v>
      </c>
      <c r="F57" s="12">
        <v>3880</v>
      </c>
      <c r="G57" s="12">
        <v>34</v>
      </c>
      <c r="H57" s="12">
        <v>4950</v>
      </c>
      <c r="I57" s="12">
        <f t="shared" si="6"/>
        <v>76</v>
      </c>
      <c r="J57" s="12">
        <f t="shared" si="7"/>
        <v>8830</v>
      </c>
    </row>
    <row r="58" spans="2:10" ht="21.75" customHeight="1">
      <c r="B58" s="176" t="s">
        <v>40</v>
      </c>
      <c r="C58" s="13">
        <v>25</v>
      </c>
      <c r="D58" s="13">
        <v>3500</v>
      </c>
      <c r="E58" s="13">
        <v>23</v>
      </c>
      <c r="F58" s="13">
        <v>875</v>
      </c>
      <c r="G58" s="13">
        <v>31</v>
      </c>
      <c r="H58" s="13">
        <v>4150</v>
      </c>
      <c r="I58" s="13">
        <f t="shared" si="6"/>
        <v>79</v>
      </c>
      <c r="J58" s="13">
        <f t="shared" si="7"/>
        <v>8525</v>
      </c>
    </row>
    <row r="59" spans="2:10" ht="21.75" customHeight="1">
      <c r="B59" s="177" t="s">
        <v>41</v>
      </c>
      <c r="C59" s="12">
        <v>0</v>
      </c>
      <c r="D59" s="12">
        <v>0</v>
      </c>
      <c r="E59" s="12">
        <v>150</v>
      </c>
      <c r="F59" s="12">
        <v>3750</v>
      </c>
      <c r="G59" s="12">
        <v>50</v>
      </c>
      <c r="H59" s="12">
        <v>5000</v>
      </c>
      <c r="I59" s="12">
        <f t="shared" si="6"/>
        <v>200</v>
      </c>
      <c r="J59" s="12">
        <f t="shared" si="7"/>
        <v>8750</v>
      </c>
    </row>
    <row r="60" spans="2:10" ht="21.75" customHeight="1" thickBot="1">
      <c r="B60" s="178" t="s">
        <v>42</v>
      </c>
      <c r="C60" s="13">
        <v>5</v>
      </c>
      <c r="D60" s="13">
        <v>225</v>
      </c>
      <c r="E60" s="13">
        <v>33</v>
      </c>
      <c r="F60" s="13">
        <v>1500</v>
      </c>
      <c r="G60" s="13">
        <v>129</v>
      </c>
      <c r="H60" s="13">
        <v>16975</v>
      </c>
      <c r="I60" s="13">
        <f t="shared" si="6"/>
        <v>167</v>
      </c>
      <c r="J60" s="13">
        <f t="shared" si="7"/>
        <v>18700</v>
      </c>
    </row>
    <row r="61" spans="2:10" ht="21.75" customHeight="1" thickBot="1">
      <c r="B61" s="186" t="s">
        <v>3</v>
      </c>
      <c r="C61" s="18">
        <f aca="true" t="shared" si="8" ref="C61:J61">SUM(C50:C60)</f>
        <v>1121</v>
      </c>
      <c r="D61" s="18">
        <f t="shared" si="8"/>
        <v>77475</v>
      </c>
      <c r="E61" s="18">
        <f t="shared" si="8"/>
        <v>3353</v>
      </c>
      <c r="F61" s="18">
        <f t="shared" si="8"/>
        <v>226657</v>
      </c>
      <c r="G61" s="18">
        <f t="shared" si="8"/>
        <v>885</v>
      </c>
      <c r="H61" s="18">
        <f t="shared" si="8"/>
        <v>171025</v>
      </c>
      <c r="I61" s="18">
        <f t="shared" si="8"/>
        <v>5359</v>
      </c>
      <c r="J61" s="18">
        <f t="shared" si="8"/>
        <v>475157</v>
      </c>
    </row>
    <row r="62" spans="2:8" ht="15.75" thickTop="1">
      <c r="B62" s="310"/>
      <c r="C62" s="310"/>
      <c r="D62" s="310"/>
      <c r="E62" s="310"/>
      <c r="F62" s="310"/>
      <c r="G62" s="310"/>
      <c r="H62" s="310"/>
    </row>
    <row r="66" ht="42.75" customHeight="1"/>
    <row r="67" ht="31.5" customHeight="1"/>
    <row r="68" spans="2:10" ht="20.25" customHeight="1">
      <c r="B68" s="298" t="s">
        <v>295</v>
      </c>
      <c r="C68" s="298"/>
      <c r="D68" s="298"/>
      <c r="E68" s="298"/>
      <c r="F68" s="298"/>
      <c r="G68" s="298"/>
      <c r="H68" s="298"/>
      <c r="I68" s="298"/>
      <c r="J68" s="298"/>
    </row>
    <row r="69" spans="2:10" ht="18" customHeight="1">
      <c r="B69" s="300" t="s">
        <v>283</v>
      </c>
      <c r="C69" s="300"/>
      <c r="D69" s="107"/>
      <c r="E69" s="297" t="s">
        <v>169</v>
      </c>
      <c r="F69" s="297"/>
      <c r="G69" s="107"/>
      <c r="H69" s="107"/>
      <c r="I69" s="299" t="s">
        <v>45</v>
      </c>
      <c r="J69" s="299"/>
    </row>
    <row r="70" spans="2:10" ht="14.25">
      <c r="B70" s="313" t="s">
        <v>260</v>
      </c>
      <c r="C70" s="312" t="s">
        <v>436</v>
      </c>
      <c r="D70" s="312"/>
      <c r="E70" s="317" t="s">
        <v>435</v>
      </c>
      <c r="F70" s="317"/>
      <c r="G70" s="312" t="s">
        <v>433</v>
      </c>
      <c r="H70" s="312"/>
      <c r="I70" s="312" t="s">
        <v>434</v>
      </c>
      <c r="J70" s="312"/>
    </row>
    <row r="71" spans="2:10" ht="16.5" thickBot="1">
      <c r="B71" s="314"/>
      <c r="C71" s="184" t="s">
        <v>21</v>
      </c>
      <c r="D71" s="184" t="s">
        <v>33</v>
      </c>
      <c r="E71" s="184" t="s">
        <v>21</v>
      </c>
      <c r="F71" s="184" t="s">
        <v>33</v>
      </c>
      <c r="G71" s="184" t="s">
        <v>21</v>
      </c>
      <c r="H71" s="184" t="s">
        <v>33</v>
      </c>
      <c r="I71" s="184" t="s">
        <v>21</v>
      </c>
      <c r="J71" s="184" t="s">
        <v>33</v>
      </c>
    </row>
    <row r="72" spans="2:10" ht="21.75" customHeight="1" thickTop="1">
      <c r="B72" s="130" t="s">
        <v>34</v>
      </c>
      <c r="C72" s="13">
        <v>541</v>
      </c>
      <c r="D72" s="13">
        <v>60000</v>
      </c>
      <c r="E72" s="13">
        <v>6</v>
      </c>
      <c r="F72" s="13">
        <v>1225</v>
      </c>
      <c r="G72" s="13">
        <v>9226</v>
      </c>
      <c r="H72" s="13">
        <v>832225</v>
      </c>
      <c r="I72" s="13">
        <f>C72+E72+G72</f>
        <v>9773</v>
      </c>
      <c r="J72" s="13">
        <f>D72+F72+H72</f>
        <v>893450</v>
      </c>
    </row>
    <row r="73" spans="2:10" ht="21.75" customHeight="1">
      <c r="B73" s="131" t="s">
        <v>35</v>
      </c>
      <c r="C73" s="12">
        <v>33662</v>
      </c>
      <c r="D73" s="12">
        <v>3608255</v>
      </c>
      <c r="E73" s="12">
        <v>19</v>
      </c>
      <c r="F73" s="12">
        <v>4440</v>
      </c>
      <c r="G73" s="12">
        <v>5094</v>
      </c>
      <c r="H73" s="12">
        <v>520855</v>
      </c>
      <c r="I73" s="12">
        <f aca="true" t="shared" si="9" ref="I73:I82">C73+E73+G73</f>
        <v>38775</v>
      </c>
      <c r="J73" s="12">
        <f aca="true" t="shared" si="10" ref="J73:J82">D73+F73+H73</f>
        <v>4133550</v>
      </c>
    </row>
    <row r="74" spans="2:10" ht="21.75" customHeight="1">
      <c r="B74" s="130" t="s">
        <v>36</v>
      </c>
      <c r="C74" s="13">
        <v>11148</v>
      </c>
      <c r="D74" s="13">
        <v>1618715</v>
      </c>
      <c r="E74" s="13">
        <v>91</v>
      </c>
      <c r="F74" s="13">
        <v>21450</v>
      </c>
      <c r="G74" s="13">
        <v>2555</v>
      </c>
      <c r="H74" s="13">
        <v>288970</v>
      </c>
      <c r="I74" s="13">
        <f t="shared" si="9"/>
        <v>13794</v>
      </c>
      <c r="J74" s="13">
        <f t="shared" si="10"/>
        <v>1929135</v>
      </c>
    </row>
    <row r="75" spans="2:10" ht="21.75" customHeight="1">
      <c r="B75" s="131" t="s">
        <v>37</v>
      </c>
      <c r="C75" s="12">
        <v>21844</v>
      </c>
      <c r="D75" s="12">
        <v>2770480</v>
      </c>
      <c r="E75" s="12">
        <v>19</v>
      </c>
      <c r="F75" s="12">
        <v>4110</v>
      </c>
      <c r="G75" s="12">
        <v>1374</v>
      </c>
      <c r="H75" s="12">
        <v>156690</v>
      </c>
      <c r="I75" s="12">
        <f t="shared" si="9"/>
        <v>23237</v>
      </c>
      <c r="J75" s="12">
        <f t="shared" si="10"/>
        <v>2931280</v>
      </c>
    </row>
    <row r="76" spans="2:10" ht="21.75" customHeight="1">
      <c r="B76" s="130" t="s">
        <v>38</v>
      </c>
      <c r="C76" s="13">
        <v>2562</v>
      </c>
      <c r="D76" s="13">
        <v>306400</v>
      </c>
      <c r="E76" s="13">
        <v>0</v>
      </c>
      <c r="F76" s="13">
        <v>0</v>
      </c>
      <c r="G76" s="13">
        <v>86</v>
      </c>
      <c r="H76" s="13">
        <v>8740</v>
      </c>
      <c r="I76" s="13">
        <f t="shared" si="9"/>
        <v>2648</v>
      </c>
      <c r="J76" s="13">
        <f t="shared" si="10"/>
        <v>315140</v>
      </c>
    </row>
    <row r="77" spans="2:10" ht="21.75" customHeight="1">
      <c r="B77" s="131" t="s">
        <v>39</v>
      </c>
      <c r="C77" s="12">
        <v>13886</v>
      </c>
      <c r="D77" s="12">
        <v>1743045</v>
      </c>
      <c r="E77" s="12">
        <v>47</v>
      </c>
      <c r="F77" s="12">
        <v>4570</v>
      </c>
      <c r="G77" s="12">
        <v>8362</v>
      </c>
      <c r="H77" s="12">
        <v>1042060</v>
      </c>
      <c r="I77" s="12">
        <f t="shared" si="9"/>
        <v>22295</v>
      </c>
      <c r="J77" s="12">
        <f t="shared" si="10"/>
        <v>2789675</v>
      </c>
    </row>
    <row r="78" spans="2:10" ht="21.75" customHeight="1">
      <c r="B78" s="130" t="s">
        <v>97</v>
      </c>
      <c r="C78" s="13">
        <v>1420</v>
      </c>
      <c r="D78" s="13">
        <v>172700</v>
      </c>
      <c r="E78" s="13">
        <v>10</v>
      </c>
      <c r="F78" s="13">
        <v>2400</v>
      </c>
      <c r="G78" s="13">
        <v>245</v>
      </c>
      <c r="H78" s="13">
        <v>26275</v>
      </c>
      <c r="I78" s="13">
        <f t="shared" si="9"/>
        <v>1675</v>
      </c>
      <c r="J78" s="13">
        <f t="shared" si="10"/>
        <v>201375</v>
      </c>
    </row>
    <row r="79" spans="2:10" ht="21.75" customHeight="1">
      <c r="B79" s="131" t="s">
        <v>96</v>
      </c>
      <c r="C79" s="12">
        <v>173</v>
      </c>
      <c r="D79" s="12">
        <v>18490</v>
      </c>
      <c r="E79" s="12">
        <v>2</v>
      </c>
      <c r="F79" s="12">
        <v>300</v>
      </c>
      <c r="G79" s="12">
        <v>0</v>
      </c>
      <c r="H79" s="12">
        <v>0</v>
      </c>
      <c r="I79" s="12">
        <f t="shared" si="9"/>
        <v>175</v>
      </c>
      <c r="J79" s="12">
        <f t="shared" si="10"/>
        <v>18790</v>
      </c>
    </row>
    <row r="80" spans="2:10" ht="21.75" customHeight="1">
      <c r="B80" s="130" t="s">
        <v>40</v>
      </c>
      <c r="C80" s="13">
        <v>1158</v>
      </c>
      <c r="D80" s="13">
        <v>126190</v>
      </c>
      <c r="E80" s="13">
        <v>0</v>
      </c>
      <c r="F80" s="13">
        <v>0</v>
      </c>
      <c r="G80" s="13">
        <v>0</v>
      </c>
      <c r="H80" s="13">
        <v>0</v>
      </c>
      <c r="I80" s="13">
        <f t="shared" si="9"/>
        <v>1158</v>
      </c>
      <c r="J80" s="13">
        <f t="shared" si="10"/>
        <v>126190</v>
      </c>
    </row>
    <row r="81" spans="2:10" ht="21.75" customHeight="1">
      <c r="B81" s="131" t="s">
        <v>41</v>
      </c>
      <c r="C81" s="12">
        <v>2573</v>
      </c>
      <c r="D81" s="12">
        <v>390900</v>
      </c>
      <c r="E81" s="12">
        <v>172</v>
      </c>
      <c r="F81" s="12">
        <v>25800</v>
      </c>
      <c r="G81" s="12">
        <v>820</v>
      </c>
      <c r="H81" s="12">
        <v>86000</v>
      </c>
      <c r="I81" s="12">
        <f t="shared" si="9"/>
        <v>3565</v>
      </c>
      <c r="J81" s="12">
        <f t="shared" si="10"/>
        <v>502700</v>
      </c>
    </row>
    <row r="82" spans="2:10" ht="21.75" customHeight="1">
      <c r="B82" s="130" t="s">
        <v>42</v>
      </c>
      <c r="C82" s="13">
        <v>2995</v>
      </c>
      <c r="D82" s="13">
        <v>352837</v>
      </c>
      <c r="E82" s="13">
        <v>105</v>
      </c>
      <c r="F82" s="13">
        <v>15395</v>
      </c>
      <c r="G82" s="13">
        <v>5590</v>
      </c>
      <c r="H82" s="13">
        <v>606188</v>
      </c>
      <c r="I82" s="13">
        <f t="shared" si="9"/>
        <v>8690</v>
      </c>
      <c r="J82" s="13">
        <f t="shared" si="10"/>
        <v>974420</v>
      </c>
    </row>
    <row r="83" spans="2:10" ht="21.75" customHeight="1" thickBot="1">
      <c r="B83" s="136" t="s">
        <v>92</v>
      </c>
      <c r="C83" s="19">
        <f aca="true" t="shared" si="11" ref="C83:J83">SUM(C72:C82)</f>
        <v>91962</v>
      </c>
      <c r="D83" s="19">
        <f t="shared" si="11"/>
        <v>11168012</v>
      </c>
      <c r="E83" s="19">
        <f t="shared" si="11"/>
        <v>471</v>
      </c>
      <c r="F83" s="19">
        <f t="shared" si="11"/>
        <v>79690</v>
      </c>
      <c r="G83" s="19">
        <f t="shared" si="11"/>
        <v>33352</v>
      </c>
      <c r="H83" s="19">
        <f t="shared" si="11"/>
        <v>3568003</v>
      </c>
      <c r="I83" s="19">
        <f t="shared" si="11"/>
        <v>125785</v>
      </c>
      <c r="J83" s="19">
        <f t="shared" si="11"/>
        <v>14815705</v>
      </c>
    </row>
    <row r="84" spans="2:10" ht="15.75" thickTop="1">
      <c r="B84" s="310"/>
      <c r="C84" s="310"/>
      <c r="D84" s="310"/>
      <c r="E84" s="310"/>
      <c r="F84" s="310"/>
      <c r="G84" s="310"/>
      <c r="H84" s="310"/>
      <c r="I84" s="10"/>
      <c r="J84" s="10"/>
    </row>
  </sheetData>
  <sheetProtection/>
  <mergeCells count="39">
    <mergeCell ref="C48:D48"/>
    <mergeCell ref="E48:F48"/>
    <mergeCell ref="G48:H48"/>
    <mergeCell ref="C5:D5"/>
    <mergeCell ref="E5:F5"/>
    <mergeCell ref="G5:H5"/>
    <mergeCell ref="C27:D27"/>
    <mergeCell ref="E27:F27"/>
    <mergeCell ref="H27:I27"/>
    <mergeCell ref="I4:J4"/>
    <mergeCell ref="B26:C26"/>
    <mergeCell ref="H26:I26"/>
    <mergeCell ref="D26:F26"/>
    <mergeCell ref="B3:J3"/>
    <mergeCell ref="B25:I25"/>
    <mergeCell ref="B19:H19"/>
    <mergeCell ref="B5:B6"/>
    <mergeCell ref="B4:C4"/>
    <mergeCell ref="F4:G4"/>
    <mergeCell ref="G70:H70"/>
    <mergeCell ref="B69:C69"/>
    <mergeCell ref="C70:D70"/>
    <mergeCell ref="B46:J46"/>
    <mergeCell ref="I5:J5"/>
    <mergeCell ref="B41:H41"/>
    <mergeCell ref="B27:B28"/>
    <mergeCell ref="B47:C47"/>
    <mergeCell ref="E47:F47"/>
    <mergeCell ref="I47:J47"/>
    <mergeCell ref="B84:H84"/>
    <mergeCell ref="I48:J48"/>
    <mergeCell ref="I70:J70"/>
    <mergeCell ref="B70:B71"/>
    <mergeCell ref="B68:J68"/>
    <mergeCell ref="B62:H62"/>
    <mergeCell ref="I69:J69"/>
    <mergeCell ref="E69:F69"/>
    <mergeCell ref="B48:B49"/>
    <mergeCell ref="E70:F70"/>
  </mergeCells>
  <printOptions/>
  <pageMargins left="1" right="1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Ali</cp:lastModifiedBy>
  <cp:lastPrinted>2018-06-24T07:29:41Z</cp:lastPrinted>
  <dcterms:created xsi:type="dcterms:W3CDTF">2013-09-08T04:27:43Z</dcterms:created>
  <dcterms:modified xsi:type="dcterms:W3CDTF">2018-07-05T06:00:06Z</dcterms:modified>
  <cp:category/>
  <cp:version/>
  <cp:contentType/>
  <cp:contentStatus/>
</cp:coreProperties>
</file>