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256" yWindow="252" windowWidth="12900" windowHeight="7800" tabRatio="932" firstSheet="10" activeTab="27"/>
  </bookViews>
  <sheets>
    <sheet name="جدول 1" sheetId="107" r:id="rId1"/>
    <sheet name="جدول 2" sheetId="137" r:id="rId2"/>
    <sheet name="جدول 3" sheetId="95" r:id="rId3"/>
    <sheet name="جدول 6" sheetId="98" r:id="rId4"/>
    <sheet name="جدول 7" sheetId="99" r:id="rId5"/>
    <sheet name="جدول 8" sheetId="101" r:id="rId6"/>
    <sheet name="جدول 9" sheetId="102" r:id="rId7"/>
    <sheet name="جدول10" sheetId="103" r:id="rId8"/>
    <sheet name="تابع جدول 10" sheetId="104" r:id="rId9"/>
    <sheet name="جدول 11" sheetId="105" r:id="rId10"/>
    <sheet name="تابع جدول 11" sheetId="106" r:id="rId11"/>
    <sheet name="جدول 12" sheetId="108" r:id="rId12"/>
    <sheet name="جدول 13" sheetId="109" r:id="rId13"/>
    <sheet name="نينوى" sheetId="133" r:id="rId14"/>
    <sheet name="كركوك " sheetId="134" r:id="rId15"/>
    <sheet name="ديالى" sheetId="114" r:id="rId16"/>
    <sheet name="الانبار" sheetId="127" r:id="rId17"/>
    <sheet name="بغداد" sheetId="115" r:id="rId18"/>
    <sheet name="بابل" sheetId="116" r:id="rId19"/>
    <sheet name="كربلاء" sheetId="128" r:id="rId20"/>
    <sheet name="واسط" sheetId="117" r:id="rId21"/>
    <sheet name="صلاح الدين" sheetId="129" r:id="rId22"/>
    <sheet name="النجف" sheetId="119" r:id="rId23"/>
    <sheet name="القادسية" sheetId="120" r:id="rId24"/>
    <sheet name="المثنى" sheetId="121" r:id="rId25"/>
    <sheet name="ذي قار" sheetId="122" r:id="rId26"/>
    <sheet name="ميسان" sheetId="123" r:id="rId27"/>
    <sheet name="البصرة" sheetId="124" r:id="rId28"/>
    <sheet name="Sheet1" sheetId="126" r:id="rId29"/>
    <sheet name="Sheet2" sheetId="138" r:id="rId30"/>
  </sheets>
  <definedNames>
    <definedName name="_xlnm.Print_Area" localSheetId="16">الانبار!$A$1:$J$13</definedName>
    <definedName name="_xlnm.Print_Area" localSheetId="27">البصرة!$A$1:$I$13</definedName>
    <definedName name="_xlnm.Print_Area" localSheetId="23">القادسية!$A$1:$H$10</definedName>
    <definedName name="_xlnm.Print_Area" localSheetId="24">المثنى!$A$1:$G$21</definedName>
    <definedName name="_xlnm.Print_Area" localSheetId="22">النجف!$A$1:$I$12</definedName>
    <definedName name="_xlnm.Print_Area" localSheetId="18">بابل!$A$2:$G$12</definedName>
    <definedName name="_xlnm.Print_Area" localSheetId="17">بغداد!$B$1:$Q$27</definedName>
    <definedName name="_xlnm.Print_Area" localSheetId="8">'تابع جدول 10'!$A$1:$I$17</definedName>
    <definedName name="_xlnm.Print_Area" localSheetId="10">'تابع جدول 11'!$A$1:$H$30</definedName>
    <definedName name="_xlnm.Print_Area" localSheetId="0">'جدول 1'!$A$1:$I$49</definedName>
    <definedName name="_xlnm.Print_Area" localSheetId="9">'جدول 11'!$A$1:$Q$31</definedName>
    <definedName name="_xlnm.Print_Area" localSheetId="11">'جدول 12'!$A$1:$M$18</definedName>
    <definedName name="_xlnm.Print_Area" localSheetId="12">'جدول 13'!$A$1:$O$29</definedName>
    <definedName name="_xlnm.Print_Area" localSheetId="1">'جدول 2'!$A$1:$U$26</definedName>
    <definedName name="_xlnm.Print_Area" localSheetId="2">'جدول 3'!$C$1:$M$29</definedName>
    <definedName name="_xlnm.Print_Area" localSheetId="3">'جدول 6'!$A$1:$Q$17</definedName>
    <definedName name="_xlnm.Print_Area" localSheetId="4">'جدول 7'!$A$1:$P$32</definedName>
    <definedName name="_xlnm.Print_Area" localSheetId="5">'جدول 8'!$A$1:$M$23</definedName>
    <definedName name="_xlnm.Print_Area" localSheetId="6">'جدول 9'!$A$3:$M$33</definedName>
    <definedName name="_xlnm.Print_Area" localSheetId="7">جدول10!$A$1:$Q$21</definedName>
    <definedName name="_xlnm.Print_Area" localSheetId="15">ديالى!$A$1:$K$10</definedName>
    <definedName name="_xlnm.Print_Area" localSheetId="25">'ذي قار'!$A$1:$I$13</definedName>
    <definedName name="_xlnm.Print_Area" localSheetId="21">'صلاح الدين'!$A$1:$M$13</definedName>
    <definedName name="_xlnm.Print_Area" localSheetId="19">كربلاء!$A$1:$H$15</definedName>
    <definedName name="_xlnm.Print_Area" localSheetId="14">'كركوك '!$A$1:$I$20</definedName>
    <definedName name="_xlnm.Print_Area" localSheetId="13">نينوى!$A$1:$N$62</definedName>
    <definedName name="_xlnm.Print_Area" localSheetId="20">واسط!$A$1:$J$15</definedName>
  </definedNames>
  <calcPr calcId="144525"/>
  <fileRecoveryPr autoRecover="0"/>
</workbook>
</file>

<file path=xl/calcChain.xml><?xml version="1.0" encoding="utf-8"?>
<calcChain xmlns="http://schemas.openxmlformats.org/spreadsheetml/2006/main">
  <c r="N27" i="109" l="1"/>
  <c r="L16" i="108"/>
  <c r="P26" i="105"/>
  <c r="H15" i="104"/>
  <c r="I27" i="95"/>
  <c r="G15" i="137"/>
  <c r="G5" i="137"/>
  <c r="G6" i="137"/>
  <c r="G7" i="137"/>
  <c r="G8" i="137"/>
  <c r="G9" i="137"/>
  <c r="G10" i="137"/>
  <c r="G11" i="137"/>
  <c r="G12" i="137"/>
  <c r="G13" i="137"/>
  <c r="G14" i="137"/>
  <c r="E15" i="137"/>
  <c r="C15" i="137" l="1"/>
  <c r="D15" i="104"/>
  <c r="C15" i="104"/>
  <c r="I8" i="124" l="1"/>
  <c r="I25" i="115"/>
  <c r="H25" i="115"/>
  <c r="I11" i="115"/>
  <c r="I12" i="115"/>
  <c r="I13" i="115"/>
  <c r="I14" i="115"/>
  <c r="I15" i="115"/>
  <c r="I16" i="115"/>
  <c r="I17" i="115"/>
  <c r="I18" i="115"/>
  <c r="I19" i="115"/>
  <c r="I20" i="115"/>
  <c r="I21" i="115"/>
  <c r="I22" i="115"/>
  <c r="I23" i="115"/>
  <c r="I24" i="115"/>
  <c r="H11" i="115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I10" i="115"/>
  <c r="H10" i="115"/>
  <c r="J9" i="127"/>
  <c r="J8" i="127"/>
  <c r="J7" i="127"/>
  <c r="I10" i="127"/>
  <c r="I8" i="127"/>
  <c r="I9" i="127"/>
  <c r="I7" i="127"/>
  <c r="L24" i="133"/>
  <c r="L12" i="133"/>
  <c r="L13" i="133"/>
  <c r="L14" i="133"/>
  <c r="L15" i="133"/>
  <c r="L16" i="133"/>
  <c r="L17" i="133"/>
  <c r="L18" i="133"/>
  <c r="L19" i="133"/>
  <c r="L20" i="133"/>
  <c r="L21" i="133"/>
  <c r="L22" i="133"/>
  <c r="L23" i="133"/>
  <c r="L11" i="133"/>
  <c r="K12" i="133"/>
  <c r="K13" i="133"/>
  <c r="K14" i="133"/>
  <c r="K15" i="133"/>
  <c r="K16" i="133"/>
  <c r="K17" i="133"/>
  <c r="K18" i="133"/>
  <c r="K19" i="133"/>
  <c r="K20" i="133"/>
  <c r="K21" i="133"/>
  <c r="K22" i="133"/>
  <c r="K23" i="133"/>
  <c r="K11" i="133"/>
  <c r="M27" i="109"/>
  <c r="N7" i="109"/>
  <c r="N8" i="109"/>
  <c r="N9" i="109"/>
  <c r="N10" i="109"/>
  <c r="N11" i="109"/>
  <c r="N12" i="109"/>
  <c r="N13" i="109"/>
  <c r="N14" i="109"/>
  <c r="N15" i="109"/>
  <c r="N16" i="109"/>
  <c r="N17" i="109"/>
  <c r="N18" i="109"/>
  <c r="N19" i="109"/>
  <c r="N20" i="109"/>
  <c r="N21" i="109"/>
  <c r="N22" i="109"/>
  <c r="N23" i="109"/>
  <c r="N24" i="109"/>
  <c r="N25" i="109"/>
  <c r="N26" i="109"/>
  <c r="N6" i="109"/>
  <c r="M7" i="109"/>
  <c r="M8" i="109"/>
  <c r="M9" i="109"/>
  <c r="M10" i="109"/>
  <c r="M11" i="109"/>
  <c r="M12" i="109"/>
  <c r="M13" i="109"/>
  <c r="M14" i="109"/>
  <c r="M15" i="109"/>
  <c r="M16" i="109"/>
  <c r="M17" i="109"/>
  <c r="M18" i="109"/>
  <c r="M19" i="109"/>
  <c r="M20" i="109"/>
  <c r="M21" i="109"/>
  <c r="M22" i="109"/>
  <c r="M23" i="109"/>
  <c r="M24" i="109"/>
  <c r="M25" i="109"/>
  <c r="M26" i="109"/>
  <c r="M6" i="109"/>
  <c r="L7" i="108"/>
  <c r="L8" i="108"/>
  <c r="L9" i="108"/>
  <c r="L10" i="108"/>
  <c r="L11" i="108"/>
  <c r="L12" i="108"/>
  <c r="L13" i="108"/>
  <c r="L14" i="108"/>
  <c r="L15" i="108"/>
  <c r="L6" i="108"/>
  <c r="E15" i="104"/>
  <c r="F15" i="104"/>
  <c r="G15" i="104"/>
  <c r="P6" i="105"/>
  <c r="P7" i="105"/>
  <c r="P8" i="105"/>
  <c r="P9" i="105"/>
  <c r="P10" i="105"/>
  <c r="P11" i="105"/>
  <c r="P12" i="105"/>
  <c r="P13" i="105"/>
  <c r="P14" i="105"/>
  <c r="P15" i="105"/>
  <c r="P16" i="105"/>
  <c r="P17" i="105"/>
  <c r="P18" i="105"/>
  <c r="P19" i="105"/>
  <c r="P20" i="105"/>
  <c r="P21" i="105"/>
  <c r="P22" i="105"/>
  <c r="P23" i="105"/>
  <c r="P24" i="105"/>
  <c r="P25" i="105"/>
  <c r="P5" i="105"/>
  <c r="O6" i="105"/>
  <c r="O7" i="105"/>
  <c r="O8" i="105"/>
  <c r="O9" i="105"/>
  <c r="O10" i="105"/>
  <c r="O11" i="105"/>
  <c r="O12" i="105"/>
  <c r="O13" i="105"/>
  <c r="O14" i="105"/>
  <c r="O15" i="105"/>
  <c r="O16" i="105"/>
  <c r="O17" i="105"/>
  <c r="O18" i="105"/>
  <c r="O19" i="105"/>
  <c r="O20" i="105"/>
  <c r="O21" i="105"/>
  <c r="O22" i="105"/>
  <c r="O23" i="105"/>
  <c r="O24" i="105"/>
  <c r="O25" i="105"/>
  <c r="O5" i="105"/>
  <c r="N26" i="105"/>
  <c r="M26" i="105"/>
  <c r="L12" i="101"/>
  <c r="L13" i="101"/>
  <c r="L14" i="101"/>
  <c r="L15" i="101"/>
  <c r="L16" i="101"/>
  <c r="L11" i="101"/>
  <c r="L10" i="101"/>
  <c r="L8" i="101"/>
  <c r="L9" i="101"/>
  <c r="L7" i="101"/>
  <c r="O7" i="98"/>
  <c r="O8" i="98"/>
  <c r="O9" i="98"/>
  <c r="O10" i="98"/>
  <c r="O11" i="98"/>
  <c r="O12" i="98"/>
  <c r="O13" i="98"/>
  <c r="O14" i="98"/>
  <c r="O15" i="98"/>
  <c r="P6" i="98"/>
  <c r="J10" i="127" l="1"/>
  <c r="O26" i="105"/>
  <c r="P8" i="98"/>
  <c r="P9" i="98"/>
  <c r="P10" i="98"/>
  <c r="P11" i="98"/>
  <c r="P12" i="98"/>
  <c r="P13" i="98"/>
  <c r="P14" i="98"/>
  <c r="P15" i="98"/>
  <c r="P7" i="98"/>
  <c r="H19" i="107"/>
  <c r="L15" i="103" l="1"/>
  <c r="I6" i="106"/>
  <c r="K24" i="133"/>
  <c r="P26" i="109"/>
  <c r="P25" i="109"/>
  <c r="P24" i="109"/>
  <c r="P23" i="109"/>
  <c r="P22" i="109"/>
  <c r="P21" i="109"/>
  <c r="P20" i="109"/>
  <c r="P19" i="109"/>
  <c r="P18" i="109"/>
  <c r="P17" i="109"/>
  <c r="P16" i="109"/>
  <c r="P15" i="109"/>
  <c r="P14" i="109"/>
  <c r="P13" i="109"/>
  <c r="P12" i="109"/>
  <c r="P11" i="109"/>
  <c r="P10" i="109"/>
  <c r="P9" i="109"/>
  <c r="P8" i="109"/>
  <c r="P7" i="109"/>
  <c r="P6" i="109"/>
  <c r="K7" i="108"/>
  <c r="K8" i="108"/>
  <c r="K9" i="108"/>
  <c r="K10" i="108"/>
  <c r="K11" i="108"/>
  <c r="K12" i="108"/>
  <c r="K13" i="108"/>
  <c r="K14" i="108"/>
  <c r="K15" i="108"/>
  <c r="K6" i="108"/>
  <c r="K16" i="108" s="1"/>
  <c r="D15" i="103"/>
  <c r="K15" i="103"/>
  <c r="N16" i="101"/>
  <c r="N15" i="101"/>
  <c r="N17" i="101" s="1"/>
  <c r="N14" i="101"/>
  <c r="N13" i="101"/>
  <c r="N12" i="101"/>
  <c r="N11" i="101"/>
  <c r="N10" i="101"/>
  <c r="N8" i="101"/>
  <c r="N9" i="101"/>
  <c r="N7" i="101"/>
  <c r="K7" i="101"/>
  <c r="K16" i="98"/>
  <c r="O6" i="98"/>
  <c r="R24" i="99"/>
  <c r="R20" i="99"/>
  <c r="R18" i="99"/>
  <c r="R15" i="99"/>
  <c r="R13" i="99"/>
  <c r="R6" i="99"/>
  <c r="R7" i="99"/>
  <c r="R8" i="99"/>
  <c r="R9" i="99"/>
  <c r="R10" i="99"/>
  <c r="R11" i="99"/>
  <c r="R14" i="99"/>
  <c r="R16" i="99"/>
  <c r="R26" i="99" s="1"/>
  <c r="R17" i="99"/>
  <c r="R21" i="99"/>
  <c r="R22" i="99"/>
  <c r="R23" i="99"/>
  <c r="R25" i="99"/>
  <c r="R5" i="99"/>
  <c r="I16" i="137"/>
  <c r="I17" i="137"/>
  <c r="I18" i="137"/>
  <c r="I19" i="137"/>
  <c r="I20" i="137"/>
  <c r="I21" i="137"/>
  <c r="I22" i="137"/>
  <c r="I23" i="137"/>
  <c r="I24" i="137"/>
  <c r="P16" i="98" l="1"/>
  <c r="L16" i="98"/>
  <c r="J16" i="98"/>
  <c r="H16" i="98"/>
  <c r="F16" i="98"/>
  <c r="H26" i="99" l="1"/>
  <c r="I16" i="98" l="1"/>
  <c r="G16" i="98"/>
  <c r="E16" i="98"/>
  <c r="P26" i="99" l="1"/>
  <c r="O26" i="99"/>
  <c r="L26" i="99"/>
  <c r="K26" i="99"/>
  <c r="J26" i="99"/>
  <c r="I26" i="99"/>
  <c r="G26" i="99"/>
  <c r="F26" i="99"/>
  <c r="E26" i="99"/>
  <c r="D26" i="99"/>
  <c r="L17" i="101"/>
  <c r="I17" i="101"/>
  <c r="J17" i="101"/>
  <c r="G17" i="101"/>
  <c r="H17" i="101"/>
  <c r="F17" i="101"/>
  <c r="E17" i="101"/>
  <c r="D17" i="101"/>
  <c r="C17" i="101"/>
  <c r="L28" i="102"/>
  <c r="I28" i="102"/>
  <c r="J28" i="102"/>
  <c r="G28" i="102"/>
  <c r="H28" i="102"/>
  <c r="F28" i="102"/>
  <c r="E28" i="102"/>
  <c r="D28" i="102"/>
  <c r="C28" i="102"/>
  <c r="K28" i="102" s="1"/>
  <c r="J15" i="103"/>
  <c r="I15" i="103"/>
  <c r="G15" i="103"/>
  <c r="F15" i="103"/>
  <c r="C15" i="103"/>
  <c r="L26" i="105"/>
  <c r="F26" i="105"/>
  <c r="I16" i="108"/>
  <c r="H16" i="108"/>
  <c r="G16" i="108"/>
  <c r="F16" i="108"/>
  <c r="E16" i="108"/>
  <c r="D16" i="108"/>
  <c r="K27" i="109"/>
  <c r="J27" i="109"/>
  <c r="E27" i="109"/>
  <c r="D27" i="109"/>
  <c r="S26" i="99" l="1"/>
  <c r="K17" i="101"/>
  <c r="C27" i="109"/>
  <c r="P27" i="109" s="1"/>
  <c r="B27" i="109"/>
  <c r="C16" i="98"/>
  <c r="O16" i="98" s="1"/>
  <c r="H27" i="95"/>
  <c r="G27" i="95"/>
  <c r="F27" i="95"/>
  <c r="D27" i="95"/>
  <c r="E27" i="95"/>
  <c r="F15" i="137"/>
  <c r="D15" i="137"/>
  <c r="B15" i="137"/>
  <c r="I9" i="124"/>
  <c r="H9" i="124"/>
  <c r="F9" i="124"/>
  <c r="E9" i="124"/>
  <c r="D9" i="124"/>
  <c r="G8" i="120"/>
  <c r="F8" i="120"/>
  <c r="E8" i="120"/>
  <c r="D8" i="120"/>
  <c r="H11" i="129" l="1"/>
  <c r="G11" i="129"/>
  <c r="D11" i="129"/>
  <c r="C11" i="129"/>
  <c r="G11" i="128"/>
  <c r="F11" i="128"/>
  <c r="D11" i="128"/>
  <c r="C11" i="128"/>
  <c r="G25" i="115"/>
  <c r="F25" i="115"/>
  <c r="E25" i="115"/>
  <c r="D25" i="115"/>
  <c r="H10" i="127"/>
  <c r="G10" i="127"/>
  <c r="F10" i="127"/>
  <c r="E10" i="127"/>
  <c r="D10" i="127"/>
  <c r="J24" i="133"/>
  <c r="H24" i="133"/>
  <c r="G24" i="133"/>
  <c r="I13" i="107" l="1"/>
  <c r="I14" i="107"/>
  <c r="I11" i="107"/>
  <c r="G24" i="137" l="1"/>
  <c r="G23" i="137"/>
  <c r="G22" i="137"/>
  <c r="G21" i="137"/>
  <c r="G20" i="137"/>
  <c r="G19" i="137"/>
  <c r="G18" i="137"/>
  <c r="G17" i="137"/>
  <c r="G16" i="137"/>
  <c r="O34" i="109" l="1"/>
  <c r="K26" i="105"/>
  <c r="J26" i="105"/>
  <c r="I26" i="105"/>
  <c r="H26" i="105"/>
  <c r="G26" i="105"/>
  <c r="E26" i="105"/>
  <c r="D26" i="105"/>
  <c r="C26" i="105"/>
  <c r="I10" i="107" l="1"/>
  <c r="I9" i="107"/>
  <c r="N51" i="107" l="1"/>
  <c r="O51" i="107" l="1"/>
  <c r="P51" i="107"/>
  <c r="Q51" i="107"/>
  <c r="R51" i="107"/>
  <c r="S51" i="107"/>
  <c r="H13" i="107" l="1"/>
  <c r="Q29" i="99" l="1"/>
  <c r="H8" i="107" l="1"/>
  <c r="G8" i="107"/>
  <c r="D8" i="107"/>
  <c r="H7" i="107"/>
  <c r="G7" i="107"/>
  <c r="D7" i="107"/>
  <c r="I8" i="107" l="1"/>
  <c r="I7" i="107"/>
</calcChain>
</file>

<file path=xl/comments1.xml><?xml version="1.0" encoding="utf-8"?>
<comments xmlns="http://schemas.openxmlformats.org/spreadsheetml/2006/main">
  <authors>
    <author>Sahar Mohammad</author>
    <author>user</author>
  </authors>
  <commentList>
    <comment ref="J41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  <comment ref="M61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8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Sahar Mohammad</author>
    <author>user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Sahar Mohammad: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1">
      <text>
        <r>
          <rPr>
            <b/>
            <sz val="9"/>
            <color indexed="81"/>
            <rFont val="Tahoma"/>
          </rPr>
          <t>user: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<sst xmlns="http://schemas.openxmlformats.org/spreadsheetml/2006/main" count="743" uniqueCount="229">
  <si>
    <t>المجموع</t>
  </si>
  <si>
    <t>ديالى</t>
  </si>
  <si>
    <t>بغداد</t>
  </si>
  <si>
    <t>بابل</t>
  </si>
  <si>
    <t>واسط</t>
  </si>
  <si>
    <t>ميسان</t>
  </si>
  <si>
    <t>البصرة</t>
  </si>
  <si>
    <t>المحافظــــــــة</t>
  </si>
  <si>
    <t>العدد</t>
  </si>
  <si>
    <t>المبلغ</t>
  </si>
  <si>
    <t>مجموع مقاولات الأبنية</t>
  </si>
  <si>
    <t>مجموع مقاولات الإنشاءات</t>
  </si>
  <si>
    <t>كركوك</t>
  </si>
  <si>
    <t>الوزارات</t>
  </si>
  <si>
    <t>مجموع مقاولات الابنية</t>
  </si>
  <si>
    <t>مجموع مقاولات الانشاءات</t>
  </si>
  <si>
    <t>وزارة الموارد المائية</t>
  </si>
  <si>
    <t>وزارة الكهرباء</t>
  </si>
  <si>
    <t>وزارة الزراعة</t>
  </si>
  <si>
    <t>وزارة التربية</t>
  </si>
  <si>
    <t>وزارة الصحة</t>
  </si>
  <si>
    <t>امانة بغداد</t>
  </si>
  <si>
    <t>وزارة شؤون المحافظات</t>
  </si>
  <si>
    <t>وزارة البلديات والاشغال</t>
  </si>
  <si>
    <t>وزارة الاعمار والاسكان</t>
  </si>
  <si>
    <t>أبنية صناعية</t>
  </si>
  <si>
    <t>أبنية صحية</t>
  </si>
  <si>
    <t>أبنية ثقافية</t>
  </si>
  <si>
    <t xml:space="preserve"> </t>
  </si>
  <si>
    <t xml:space="preserve">ابنية خدمية </t>
  </si>
  <si>
    <t>انشاءات زراعية</t>
  </si>
  <si>
    <t>نقل واتصالات</t>
  </si>
  <si>
    <t>الصناعة الاستخراجية</t>
  </si>
  <si>
    <t xml:space="preserve">وزارة النفط </t>
  </si>
  <si>
    <t>جدول (1)</t>
  </si>
  <si>
    <t>السنوات</t>
  </si>
  <si>
    <t>الوزارة</t>
  </si>
  <si>
    <t>المبلغ : الف دينار</t>
  </si>
  <si>
    <t>المبلغ :الف دينار</t>
  </si>
  <si>
    <t>المبلغ:الف دينار</t>
  </si>
  <si>
    <t xml:space="preserve">(9) جدول </t>
  </si>
  <si>
    <t>وزارة التعليم العالي والبحث العلمي</t>
  </si>
  <si>
    <t xml:space="preserve">العدد             </t>
  </si>
  <si>
    <t xml:space="preserve">المبلغ :الف دينار      </t>
  </si>
  <si>
    <t>جدول (2)</t>
  </si>
  <si>
    <t>الزراعة</t>
  </si>
  <si>
    <t>التحويلية</t>
  </si>
  <si>
    <t>النقل والمواصلات</t>
  </si>
  <si>
    <t>المحافظــــــة</t>
  </si>
  <si>
    <t>الانشاءات الزراعية</t>
  </si>
  <si>
    <t xml:space="preserve">(3) جدول </t>
  </si>
  <si>
    <t xml:space="preserve">المبلغ              </t>
  </si>
  <si>
    <t>نجف</t>
  </si>
  <si>
    <t>قادسية</t>
  </si>
  <si>
    <t>الوقف الشيعي</t>
  </si>
  <si>
    <t xml:space="preserve">المجموع </t>
  </si>
  <si>
    <t xml:space="preserve">    حكم محلي</t>
  </si>
  <si>
    <t xml:space="preserve">المبلغ : الف دينار       </t>
  </si>
  <si>
    <t>الانبار</t>
  </si>
  <si>
    <t>كربلاء</t>
  </si>
  <si>
    <t>صلاح الدين</t>
  </si>
  <si>
    <t>وزارة النفط</t>
  </si>
  <si>
    <t xml:space="preserve">        الماء والكهرباء</t>
  </si>
  <si>
    <t xml:space="preserve">       المجموع</t>
  </si>
  <si>
    <t xml:space="preserve">   المبلغ                 </t>
  </si>
  <si>
    <t xml:space="preserve">     المبلغ</t>
  </si>
  <si>
    <t xml:space="preserve">            المجموع</t>
  </si>
  <si>
    <t xml:space="preserve">  العدد</t>
  </si>
  <si>
    <t xml:space="preserve"> العدد</t>
  </si>
  <si>
    <t xml:space="preserve">      المجموع</t>
  </si>
  <si>
    <t>نينوى</t>
  </si>
  <si>
    <t>وزارو الزراعة</t>
  </si>
  <si>
    <t xml:space="preserve">العدد </t>
  </si>
  <si>
    <t>ذاتي</t>
  </si>
  <si>
    <t xml:space="preserve">        المجموع</t>
  </si>
  <si>
    <t xml:space="preserve">      المبلغ</t>
  </si>
  <si>
    <t xml:space="preserve">   المبلغ</t>
  </si>
  <si>
    <t>حكم محلي</t>
  </si>
  <si>
    <t xml:space="preserve">    المبلغ</t>
  </si>
  <si>
    <t xml:space="preserve">                            المبلغ : الف دينار</t>
  </si>
  <si>
    <t xml:space="preserve">         المبلغ : الف دينار</t>
  </si>
  <si>
    <t xml:space="preserve">          المجموع</t>
  </si>
  <si>
    <t xml:space="preserve">    المبلغ  </t>
  </si>
  <si>
    <t xml:space="preserve">   أبنية  صحية</t>
  </si>
  <si>
    <t xml:space="preserve">   أبنية صناعية</t>
  </si>
  <si>
    <t xml:space="preserve">       أبنية  ثقافية</t>
  </si>
  <si>
    <t xml:space="preserve">    المجموع</t>
  </si>
  <si>
    <t>الصناعات الاستخراجية</t>
  </si>
  <si>
    <t xml:space="preserve">       حكم محلي</t>
  </si>
  <si>
    <t xml:space="preserve">      حكم محلي</t>
  </si>
  <si>
    <t xml:space="preserve">       المجموع              </t>
  </si>
  <si>
    <t xml:space="preserve">       الزراعة</t>
  </si>
  <si>
    <t xml:space="preserve">      الخدمات</t>
  </si>
  <si>
    <t xml:space="preserve">  المبلغ</t>
  </si>
  <si>
    <t>المحافظة</t>
  </si>
  <si>
    <t>أبنية تجارية</t>
  </si>
  <si>
    <t>الصناعات التحويلية</t>
  </si>
  <si>
    <t xml:space="preserve">عدد مقاولات الابنية </t>
  </si>
  <si>
    <t>وزارة الشباب والرياضة</t>
  </si>
  <si>
    <t>ميزانية دولة</t>
  </si>
  <si>
    <t>وزارة الاعمار وارسكان</t>
  </si>
  <si>
    <t>عدد مقاولات الابنية</t>
  </si>
  <si>
    <t>عدد مقاولات الانشاءات</t>
  </si>
  <si>
    <t xml:space="preserve">    ميزانية دولة</t>
  </si>
  <si>
    <t xml:space="preserve">(12) جدول </t>
  </si>
  <si>
    <t xml:space="preserve">   ميزانية دولة</t>
  </si>
  <si>
    <t>المثنى</t>
  </si>
  <si>
    <t>وزارةا الشباب والرياضة</t>
  </si>
  <si>
    <t>وزارة شؤون المحاظات</t>
  </si>
  <si>
    <t xml:space="preserve">                   المبلغ : الف دينار</t>
  </si>
  <si>
    <t xml:space="preserve">   النقل والاتصالات</t>
  </si>
  <si>
    <t xml:space="preserve">         الخدمية</t>
  </si>
  <si>
    <t xml:space="preserve">    الصناعة الاستخراجية</t>
  </si>
  <si>
    <t xml:space="preserve">     حكم محلي</t>
  </si>
  <si>
    <t xml:space="preserve">   ميزانية  دولة                  </t>
  </si>
  <si>
    <t>الابنية</t>
  </si>
  <si>
    <t>الانشاءات</t>
  </si>
  <si>
    <t xml:space="preserve">    العدد</t>
  </si>
  <si>
    <t xml:space="preserve">       المبلغ</t>
  </si>
  <si>
    <t xml:space="preserve">(10) جدول </t>
  </si>
  <si>
    <t xml:space="preserve">       المجموع  الكلي            </t>
  </si>
  <si>
    <t>المجــــــــــــــــــموع الكلي</t>
  </si>
  <si>
    <t xml:space="preserve">      ميزانية  دولة                                      </t>
  </si>
  <si>
    <t>وزارة الداخلية</t>
  </si>
  <si>
    <t>مجلس القضاء الاعلى</t>
  </si>
  <si>
    <t>وزارة االداخلية</t>
  </si>
  <si>
    <t>وزارة االصحة</t>
  </si>
  <si>
    <t xml:space="preserve">ميزانية دولة </t>
  </si>
  <si>
    <t>وزارة شؤون الحافظات</t>
  </si>
  <si>
    <t xml:space="preserve">      ميزانية  دولة                                          </t>
  </si>
  <si>
    <t xml:space="preserve">    خدمية</t>
  </si>
  <si>
    <t>تم حذف الاعمدة الصفرية لكل من  ( ذاتي - عربي - أجنبي )</t>
  </si>
  <si>
    <t xml:space="preserve">     أبنية  خدمية               </t>
  </si>
  <si>
    <t xml:space="preserve">يتبع </t>
  </si>
  <si>
    <t xml:space="preserve">الصناعة التحويلية            </t>
  </si>
  <si>
    <t>الماء والكهرباء</t>
  </si>
  <si>
    <t>وزارة االزراعة</t>
  </si>
  <si>
    <t>وزارة االتربية</t>
  </si>
  <si>
    <t>وزارة النقل</t>
  </si>
  <si>
    <t>أمانة بغداد</t>
  </si>
  <si>
    <t>الهيئة الوطنية للاستشمار</t>
  </si>
  <si>
    <t xml:space="preserve">عدد ومبلغ المقاولات المحالة حسب الوزارة  ونوع الخطة والميزانية لمحافظة المثنى لسنة  2023                                                                                                                                      </t>
  </si>
  <si>
    <t>وزارة الشباب الرياضة</t>
  </si>
  <si>
    <t xml:space="preserve">عدد ومبلغ المقاولات المحالة حسب الوزارة ونوع الخطة والميزانية لمحافظة ذي قار لسنة 2023                                                                                                                                       </t>
  </si>
  <si>
    <t xml:space="preserve">   حكم محلي</t>
  </si>
  <si>
    <t xml:space="preserve">  المجموع</t>
  </si>
  <si>
    <t xml:space="preserve">   ميزانية دولة              </t>
  </si>
  <si>
    <t xml:space="preserve"> ميزانية دولة</t>
  </si>
  <si>
    <t>المبلغ: بالألف دينار</t>
  </si>
  <si>
    <t xml:space="preserve">  ميزانية دولة                 ذاتي                  حكم محلي</t>
  </si>
  <si>
    <t xml:space="preserve">     المجــــــــــــــــــموع الكلي</t>
  </si>
  <si>
    <t xml:space="preserve"> جدول  (4)</t>
  </si>
  <si>
    <t xml:space="preserve">(5)جدول </t>
  </si>
  <si>
    <t>جدول (6)</t>
  </si>
  <si>
    <t xml:space="preserve">(7) جدول </t>
  </si>
  <si>
    <t xml:space="preserve">(8) جدول </t>
  </si>
  <si>
    <t xml:space="preserve">(8) تابع جدول </t>
  </si>
  <si>
    <t>تابع جدول  (9)</t>
  </si>
  <si>
    <t>جدول  (11)</t>
  </si>
  <si>
    <t xml:space="preserve">(12) تابع جدول </t>
  </si>
  <si>
    <t xml:space="preserve">تابع جدول (12) </t>
  </si>
  <si>
    <t xml:space="preserve">تابع جدول (12)  </t>
  </si>
  <si>
    <t>تابع جدول(12)</t>
  </si>
  <si>
    <t>تابع جول(12)</t>
  </si>
  <si>
    <t>تابع جدول (12)</t>
  </si>
  <si>
    <t xml:space="preserve">عدد ومبلغ المقاولات المحالة حسب الوزارة ونوع الخطة والميزانية لمحافظة ميسان  لسنة 2023                                                                                                                                         </t>
  </si>
  <si>
    <t>وزارة التجارة</t>
  </si>
  <si>
    <t>وزارة السياحة والاثار</t>
  </si>
  <si>
    <t>المبلغ : بالالف دينار</t>
  </si>
  <si>
    <t>الوقف السني</t>
  </si>
  <si>
    <t>الوقف االسني</t>
  </si>
  <si>
    <t>مجلس الوزراء</t>
  </si>
  <si>
    <t>وزارة الاتصالات</t>
  </si>
  <si>
    <t>وزارة الثقافة</t>
  </si>
  <si>
    <t>وزارة الموارد لمائية</t>
  </si>
  <si>
    <t xml:space="preserve">عدد ومبلغ المقاولات المحالة حسب الوزارة ونوع الخطة والميزانية لمحافظة واسط  لسنة  2024                                                                                                                                          </t>
  </si>
  <si>
    <t>وزارة الموارد المالية</t>
  </si>
  <si>
    <t xml:space="preserve">عدد ومبلغ المقاولات المحالة حسب الوزارة ونوع الخطة والميزانية لمحافظة النجف لسنة 2024                                                                                                                                     </t>
  </si>
  <si>
    <t>وزارة السياحة والاشار</t>
  </si>
  <si>
    <t xml:space="preserve">الوقف السني </t>
  </si>
  <si>
    <t xml:space="preserve">وزارة البلديات والاشغال </t>
  </si>
  <si>
    <t>وزارة شؤونن المحافظات</t>
  </si>
  <si>
    <t xml:space="preserve">وزارة شؤون المحافظات  </t>
  </si>
  <si>
    <t xml:space="preserve">الوف السني </t>
  </si>
  <si>
    <t xml:space="preserve">وزارة الاتصالات </t>
  </si>
  <si>
    <t>وزارة شؤةن المحافظات</t>
  </si>
  <si>
    <t>وزارة البلديات</t>
  </si>
  <si>
    <t>اوزارة البلديات والاشغال</t>
  </si>
  <si>
    <t>مجلس لوزراء</t>
  </si>
  <si>
    <t>وزارة االاتصاالات</t>
  </si>
  <si>
    <t>عدد ومبلغ المقاولات المحالة حسب االوزارة ونوع النشاط الاقتصادي لسنة 2024</t>
  </si>
  <si>
    <t xml:space="preserve">    ذاتي  </t>
  </si>
  <si>
    <t xml:space="preserve">         المجموع</t>
  </si>
  <si>
    <t xml:space="preserve">   العدد</t>
  </si>
  <si>
    <t xml:space="preserve">    النقل والمواصلات</t>
  </si>
  <si>
    <t xml:space="preserve">        الخدمات</t>
  </si>
  <si>
    <t>عدد ومبلغ المقاولات المحالة  في القطاع العام حسب المحافظة للفصل الاول والثاني لسنة 2024</t>
  </si>
  <si>
    <t xml:space="preserve">       أبنية تجارية</t>
  </si>
  <si>
    <t>عدد ومبلغ مقاولات الابنية  غيرالسكنية المحالة في القطاع العام حسب المحافظة للفصل الاول والثاني لسنة 2024</t>
  </si>
  <si>
    <t>عدد ومبلغ الابنية  غيرالسكنية المحالة في القطاع العام حسب الوزارات للفصل الاول والثاني لسنة 2024</t>
  </si>
  <si>
    <t xml:space="preserve">عدد ومبلغ مقاولات الانشاءات المحالة في القطاع العام حسب الوزارة ونوع النشاط الاقتصادي للفصل الاول والثاني لسنة 2024 </t>
  </si>
  <si>
    <t>عدد ومبلغ المقاولات المحالة حسب المحافظة ونوع النشاط  الاقتصادي للفصل الاول والثاني لسنة 2024</t>
  </si>
  <si>
    <t>عدد ومبلغ المقاولات المحالة حسب المحافظة ونوع النشاط الاقتصادي للفصل الاول والثاني لسنة 2024</t>
  </si>
  <si>
    <t xml:space="preserve">عدد ومبلغ المقاولات المحالة حسب الوزارة  ونوع  النشاط الاقتصادي للفصل الاول والثاني لسنة  2024 </t>
  </si>
  <si>
    <t xml:space="preserve">عدد ومبلغ المقاولات حسب المحافظة ونوع  الخطة والميزانية  للفصل الاول والثاني لسنة 2024                                                                                                                                          </t>
  </si>
  <si>
    <t xml:space="preserve">        عدد ومبلغ المقاولات المحالة حسب الوزارة  ونوع الخطة  والميزانية للفصل الاول والثاني لسنة 2024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</si>
  <si>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نينوى  للفصل الاول والثاني لسنة 2024  </t>
  </si>
  <si>
    <t xml:space="preserve">عدد ومبلغ المقاولات المحالة حسب الوزارة ونوع الخطة والميزانية لمحافظة الانبارللفصل الاول والثاني  لسنة 2024                                                                                                                                        </t>
  </si>
  <si>
    <t xml:space="preserve">     المبلغ : الف دينار</t>
  </si>
  <si>
    <t xml:space="preserve">عدد ومبلغ المقاولات المحالة حسب الوزارة  ونوع الخطة والميزانية لمحافظة بابل  للفصل الاول والثاني لسنة 2024                                                                                                                                           </t>
  </si>
  <si>
    <t xml:space="preserve">عدد ومبلغ المقاولات المحالة حسب الوزارة  ونوع الخطة والميزانية لمحافظة كربلاء للفصل الاول والثاني  لسنة 2024 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</si>
  <si>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صلاح الدين للفصل الاول والثاني لسنة  2024                                                                                                                                          </t>
  </si>
  <si>
    <t xml:space="preserve">عدد ومبلغ المقاولات المحالة حسب الوزارة ونوع الخطة والميزانية لمحافظة القادسية للفصل الاول والثاني  لسنة 2024                                                                                                                                   </t>
  </si>
  <si>
    <r>
      <rPr>
        <b/>
        <sz val="14"/>
        <rFont val="Al-Mohanad"/>
      </rPr>
      <t xml:space="preserve">عدد ومبلغ المقاولات المحالة في القطاع العام  حسب الوزارة للفصل الاول والثاني لسنة </t>
    </r>
    <r>
      <rPr>
        <b/>
        <sz val="12"/>
        <rFont val="Al-Mohanad"/>
      </rPr>
      <t xml:space="preserve">2024                                                                                                                                        </t>
    </r>
  </si>
  <si>
    <t xml:space="preserve">  الوزارات</t>
  </si>
  <si>
    <r>
      <rPr>
        <b/>
        <sz val="14"/>
        <rFont val="Al-Mohanad"/>
      </rPr>
      <t>عدد ومبلغ مقاولات الانشاءات المحالة في القطاع العام حسب  المحافظة ونوع  النشاط الاقتصادي للفصل الاول والثاني لسنة 2024</t>
    </r>
    <r>
      <rPr>
        <b/>
        <sz val="12"/>
        <rFont val="Al-Mohanad"/>
      </rPr>
      <t xml:space="preserve"> </t>
    </r>
  </si>
  <si>
    <t xml:space="preserve">عدد ومبلغ المقاولات المحالة حسب الوزارة ونوع الخطة والميزانية لمحافظة كركوك للفصل الاول والثاني لسنة 2024  </t>
  </si>
  <si>
    <t>عدد ومبلغ المقاولات المحالة حسب الوزارة ونوع الخطة والميزانية لمحافظة ديالى  للفصل الاول والثاني لسنة 2024</t>
  </si>
  <si>
    <r>
      <rPr>
        <b/>
        <sz val="16"/>
        <rFont val="Al-Mohanad"/>
      </rPr>
      <t>عدد ومبلغ المقاولات المحالة حسب الوزارة  ونوع الخطة والميزانية لمحافظة بغداد للفصل الاول والثاني لسنة 2025</t>
    </r>
    <r>
      <rPr>
        <b/>
        <sz val="14"/>
        <rFont val="Al-Mohanad"/>
      </rPr>
      <t/>
    </r>
  </si>
  <si>
    <r>
      <rPr>
        <b/>
        <sz val="16"/>
        <rFont val="Al-Mohanad"/>
      </rPr>
      <t>عدد ومبلغ المقاولات المحالة حسب الوزارة  ونوع الخطة والميزانية لمحافظة بغداد للفصل الاول والثاني لسنة 2026</t>
    </r>
    <r>
      <rPr>
        <b/>
        <sz val="14"/>
        <rFont val="Al-Mohanad"/>
      </rPr>
      <t/>
    </r>
  </si>
  <si>
    <r>
      <rPr>
        <b/>
        <sz val="16"/>
        <rFont val="Al-Mohanad"/>
      </rPr>
      <t>عدد ومبلغ المقاولات المحالة حسب الوزارة  ونوع الخطة والميزانية لمحافظة بغداد للفصل الاول والثاني لسنة 2027</t>
    </r>
    <r>
      <rPr>
        <b/>
        <sz val="14"/>
        <rFont val="Al-Mohanad"/>
      </rPr>
      <t/>
    </r>
  </si>
  <si>
    <t xml:space="preserve">عدد ومبلغ المقاولات المحالة حسب الوزارة  ونوع الخطة والميزانية لمحافظة بغداد للفصل الاول والثاني لسنة 2024                                                                                                                                 </t>
  </si>
  <si>
    <r>
      <rPr>
        <b/>
        <sz val="14"/>
        <rFont val="Al-Mohanad"/>
      </rPr>
      <t>عدد ومبلغ المقاولات المحالة حسب الوزارة ونوع الخطة والميزانية لمحافظة البصرة  للفصل الاول والثاني لسنة 2024</t>
    </r>
    <r>
      <rPr>
        <b/>
        <sz val="11"/>
        <rFont val="Al-Mohanad"/>
      </rPr>
      <t xml:space="preserve">                                                                                                                                   </t>
    </r>
  </si>
  <si>
    <t>*</t>
  </si>
  <si>
    <t>تمثل لفصلين الاول والثاني فقط للانشغال باعمال التعداد لسنة 2024.</t>
  </si>
  <si>
    <t>المبلغ :مليون دينار</t>
  </si>
  <si>
    <t xml:space="preserve">    ذاتي</t>
  </si>
  <si>
    <t xml:space="preserve">   المجموع</t>
  </si>
  <si>
    <t>المؤشرات الرئيسية لمقاولات الابنية والانشاءات في القطاع العام للسنوات (2012 - 2024 )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</si>
</sst>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_-;\-* #,##0_-;_-* &quot;-&quot;??_-;_-@_-"/>
    <numFmt numFmtId="167" formatCode="_-[$€-2]\ * #,##0.00_-;\-[$€-2]\ * #,##0.00_-;_-[$€-2]\ * &quot;-&quot;??_-;_-@_-"/>
    <numFmt numFmtId="168" formatCode="_-[$£-809]* #,##0.00_-;\-[$£-809]* #,##0.00_-;_-[$£-809]* &quot;-&quot;??_-;_-@_-"/>
    <numFmt numFmtId="169" formatCode="_-* #,##0.0_-;\-* #,##0.0_-;_-* &quot;-&quot;??_-;_-@_-"/>
    <numFmt numFmtId="170" formatCode="#,##0.0"/>
  </numFmts>
  <fonts count="59">
    <font>
      <sz val="10"/>
      <name val="Arial"/>
      <charset val="178"/>
    </font>
    <font>
      <b/>
      <sz val="11"/>
      <name val="Arial"/>
      <family val="2"/>
      <charset val="178"/>
    </font>
    <font>
      <sz val="10"/>
      <name val="Al-Mohanad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Al-Mohanad"/>
    </font>
    <font>
      <b/>
      <sz val="11"/>
      <color indexed="8"/>
      <name val="Al-Mohanad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4"/>
      <name val="Al-Mohanad"/>
    </font>
    <font>
      <b/>
      <sz val="12"/>
      <name val="Al-Mohanad"/>
    </font>
    <font>
      <sz val="12"/>
      <name val="Al-Mohanad"/>
    </font>
    <font>
      <sz val="10"/>
      <name val="Al-Mohanad"/>
    </font>
    <font>
      <sz val="11"/>
      <name val="Al-Mohanad"/>
    </font>
    <font>
      <b/>
      <sz val="10"/>
      <name val="Al-Mohanad"/>
    </font>
    <font>
      <sz val="12"/>
      <name val="Al-Mohanadl"/>
    </font>
    <font>
      <sz val="10"/>
      <name val="Al-Mohanadl"/>
    </font>
    <font>
      <b/>
      <sz val="12"/>
      <name val="Al-Mohanadl"/>
    </font>
    <font>
      <b/>
      <sz val="12"/>
      <color indexed="8"/>
      <name val="Al-Mohanad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l-Mohanadl"/>
    </font>
    <font>
      <sz val="9"/>
      <color indexed="81"/>
      <name val="Tahoma"/>
    </font>
    <font>
      <b/>
      <sz val="9"/>
      <color indexed="81"/>
      <name val="Tahoma"/>
    </font>
    <font>
      <sz val="10"/>
      <color indexed="8"/>
      <name val="Arial"/>
      <family val="2"/>
    </font>
    <font>
      <sz val="10"/>
      <name val="Arial"/>
      <charset val="178"/>
    </font>
    <font>
      <sz val="12"/>
      <color theme="0"/>
      <name val="Al-Mohanad"/>
    </font>
    <font>
      <b/>
      <sz val="9"/>
      <name val="Arial"/>
      <family val="2"/>
      <charset val="178"/>
    </font>
    <font>
      <sz val="9"/>
      <name val="Arial"/>
      <family val="2"/>
      <charset val="178"/>
    </font>
    <font>
      <sz val="9"/>
      <name val="Arial"/>
      <family val="2"/>
    </font>
    <font>
      <b/>
      <u/>
      <sz val="12"/>
      <name val="Al-Mohanad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l-Mohanad"/>
      <charset val="178"/>
    </font>
    <font>
      <b/>
      <u/>
      <sz val="12"/>
      <name val="Al-Mohanadl"/>
    </font>
    <font>
      <sz val="12"/>
      <name val="Al-Mohanad"/>
      <charset val="178"/>
    </font>
    <font>
      <b/>
      <u/>
      <sz val="12"/>
      <name val="Al-Mohanad"/>
      <charset val="178"/>
    </font>
    <font>
      <b/>
      <sz val="12"/>
      <color indexed="8"/>
      <name val="Al-Mohanad"/>
      <charset val="178"/>
    </font>
    <font>
      <b/>
      <sz val="12"/>
      <color rgb="FF000000"/>
      <name val="Calibri"/>
      <family val="2"/>
    </font>
    <font>
      <b/>
      <sz val="9"/>
      <color theme="0"/>
      <name val="Arial"/>
      <family val="2"/>
      <charset val="178"/>
    </font>
    <font>
      <sz val="8"/>
      <name val="Arial"/>
      <family val="2"/>
    </font>
    <font>
      <b/>
      <sz val="8"/>
      <name val="Arial"/>
      <family val="2"/>
      <charset val="178"/>
    </font>
    <font>
      <b/>
      <sz val="8"/>
      <name val="Al-Mohanad"/>
    </font>
    <font>
      <sz val="8"/>
      <name val="Arial"/>
      <family val="2"/>
      <charset val="178"/>
    </font>
    <font>
      <sz val="14"/>
      <name val="Al-Mohanad"/>
    </font>
    <font>
      <b/>
      <u/>
      <sz val="14"/>
      <name val="Al-Mohanad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l-Mohanad"/>
    </font>
    <font>
      <b/>
      <u/>
      <sz val="11"/>
      <name val="Al-Mohanad"/>
    </font>
    <font>
      <b/>
      <sz val="16"/>
      <name val="Al-Mohanad"/>
    </font>
    <font>
      <b/>
      <sz val="18"/>
      <name val="Al-Mohanad"/>
    </font>
    <font>
      <sz val="12"/>
      <color indexed="8"/>
      <name val="Al-Mohana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55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0" xfId="0" applyFont="1"/>
    <xf numFmtId="3" fontId="0" fillId="0" borderId="0" xfId="0" applyNumberFormat="1"/>
    <xf numFmtId="3" fontId="3" fillId="3" borderId="0" xfId="0" applyNumberFormat="1" applyFont="1" applyFill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0" xfId="0" applyFill="1"/>
    <xf numFmtId="3" fontId="3" fillId="2" borderId="0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1" fillId="0" borderId="0" xfId="0" applyFont="1" applyFill="1" applyAlignment="1">
      <alignment vertical="center" wrapText="1"/>
    </xf>
    <xf numFmtId="0" fontId="13" fillId="2" borderId="0" xfId="0" applyFont="1" applyFill="1"/>
    <xf numFmtId="3" fontId="13" fillId="0" borderId="0" xfId="0" applyNumberFormat="1" applyFont="1"/>
    <xf numFmtId="3" fontId="5" fillId="2" borderId="5" xfId="0" applyNumberFormat="1" applyFont="1" applyFill="1" applyBorder="1" applyAlignment="1">
      <alignment vertical="center" wrapText="1"/>
    </xf>
    <xf numFmtId="0" fontId="13" fillId="3" borderId="0" xfId="0" applyFont="1" applyFill="1"/>
    <xf numFmtId="3" fontId="13" fillId="0" borderId="0" xfId="0" applyNumberFormat="1" applyFont="1" applyAlignment="1">
      <alignment vertical="center" wrapText="1"/>
    </xf>
    <xf numFmtId="1" fontId="5" fillId="0" borderId="5" xfId="0" applyNumberFormat="1" applyFont="1" applyBorder="1" applyAlignment="1">
      <alignment horizontal="right" vertical="center" wrapText="1"/>
    </xf>
    <xf numFmtId="0" fontId="13" fillId="0" borderId="0" xfId="0" applyFont="1" applyBorder="1"/>
    <xf numFmtId="0" fontId="13" fillId="0" borderId="0" xfId="0" applyFont="1" applyAlignment="1"/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/>
    <xf numFmtId="0" fontId="13" fillId="0" borderId="0" xfId="0" applyFont="1" applyBorder="1" applyAlignment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2" fillId="0" borderId="0" xfId="0" applyNumberFormat="1" applyFont="1"/>
    <xf numFmtId="3" fontId="11" fillId="0" borderId="0" xfId="0" applyNumberFormat="1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 indent="1"/>
    </xf>
    <xf numFmtId="0" fontId="0" fillId="0" borderId="0" xfId="0" applyAlignment="1">
      <alignment horizontal="right" indent="1"/>
    </xf>
    <xf numFmtId="0" fontId="13" fillId="0" borderId="0" xfId="0" applyFont="1" applyAlignment="1">
      <alignment horizontal="right" indent="1"/>
    </xf>
    <xf numFmtId="0" fontId="18" fillId="0" borderId="0" xfId="0" applyFont="1" applyFill="1" applyAlignment="1">
      <alignment horizontal="right" vertical="center" wrapText="1" indent="1"/>
    </xf>
    <xf numFmtId="0" fontId="17" fillId="0" borderId="0" xfId="0" applyFont="1" applyAlignment="1">
      <alignment horizontal="right" indent="1"/>
    </xf>
    <xf numFmtId="0" fontId="11" fillId="0" borderId="0" xfId="0" applyFont="1" applyFill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2"/>
    </xf>
    <xf numFmtId="0" fontId="13" fillId="0" borderId="0" xfId="0" applyFont="1" applyBorder="1" applyAlignment="1">
      <alignment horizontal="right" vertical="center" wrapText="1" indent="2"/>
    </xf>
    <xf numFmtId="0" fontId="12" fillId="0" borderId="0" xfId="0" applyFont="1" applyAlignment="1">
      <alignment horizontal="right" indent="1"/>
    </xf>
    <xf numFmtId="3" fontId="12" fillId="0" borderId="0" xfId="0" applyNumberFormat="1" applyFont="1" applyAlignment="1">
      <alignment horizontal="right" indent="1"/>
    </xf>
    <xf numFmtId="3" fontId="5" fillId="3" borderId="5" xfId="0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right" inden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11" fillId="2" borderId="5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13" fillId="0" borderId="6" xfId="0" applyFont="1" applyBorder="1"/>
    <xf numFmtId="0" fontId="11" fillId="2" borderId="6" xfId="0" applyFont="1" applyFill="1" applyBorder="1" applyAlignment="1">
      <alignment vertical="center" wrapText="1"/>
    </xf>
    <xf numFmtId="3" fontId="19" fillId="2" borderId="6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0" fillId="3" borderId="0" xfId="0" applyFill="1"/>
    <xf numFmtId="3" fontId="0" fillId="2" borderId="0" xfId="0" applyNumberFormat="1" applyFill="1"/>
    <xf numFmtId="3" fontId="0" fillId="3" borderId="0" xfId="0" applyNumberFormat="1" applyFill="1"/>
    <xf numFmtId="0" fontId="13" fillId="2" borderId="0" xfId="0" applyFont="1" applyFill="1" applyAlignment="1"/>
    <xf numFmtId="0" fontId="0" fillId="2" borderId="0" xfId="0" applyFill="1" applyBorder="1"/>
    <xf numFmtId="0" fontId="14" fillId="2" borderId="0" xfId="0" applyFont="1" applyFill="1"/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wrapText="1"/>
    </xf>
    <xf numFmtId="1" fontId="5" fillId="3" borderId="5" xfId="0" applyNumberFormat="1" applyFont="1" applyFill="1" applyBorder="1" applyAlignment="1">
      <alignment horizontal="right" vertical="center" wrapText="1"/>
    </xf>
    <xf numFmtId="1" fontId="5" fillId="2" borderId="5" xfId="0" applyNumberFormat="1" applyFont="1" applyFill="1" applyBorder="1" applyAlignment="1">
      <alignment horizontal="right" vertical="center" wrapText="1"/>
    </xf>
    <xf numFmtId="3" fontId="11" fillId="2" borderId="5" xfId="0" applyNumberFormat="1" applyFont="1" applyFill="1" applyBorder="1" applyAlignment="1">
      <alignment vertical="center" wrapText="1" readingOrder="1"/>
    </xf>
    <xf numFmtId="0" fontId="17" fillId="2" borderId="0" xfId="0" applyFont="1" applyFill="1"/>
    <xf numFmtId="0" fontId="17" fillId="3" borderId="0" xfId="0" applyFont="1" applyFill="1"/>
    <xf numFmtId="0" fontId="13" fillId="2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5" fillId="2" borderId="0" xfId="0" applyFont="1" applyFill="1" applyBorder="1" applyAlignment="1">
      <alignment horizontal="right" vertical="center" wrapText="1"/>
    </xf>
    <xf numFmtId="0" fontId="7" fillId="0" borderId="0" xfId="0" applyFont="1" applyBorder="1"/>
    <xf numFmtId="0" fontId="4" fillId="0" borderId="0" xfId="0" applyFont="1" applyBorder="1"/>
    <xf numFmtId="0" fontId="23" fillId="0" borderId="0" xfId="0" applyFont="1" applyBorder="1"/>
    <xf numFmtId="0" fontId="7" fillId="2" borderId="0" xfId="0" applyFont="1" applyFill="1" applyBorder="1"/>
    <xf numFmtId="0" fontId="7" fillId="0" borderId="10" xfId="0" applyFont="1" applyBorder="1"/>
    <xf numFmtId="1" fontId="0" fillId="0" borderId="0" xfId="0" applyNumberForma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9" fillId="2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20" fillId="0" borderId="0" xfId="0" applyFont="1"/>
    <xf numFmtId="3" fontId="17" fillId="0" borderId="0" xfId="0" applyNumberFormat="1" applyFont="1"/>
    <xf numFmtId="3" fontId="17" fillId="2" borderId="0" xfId="0" applyNumberFormat="1" applyFont="1" applyFill="1"/>
    <xf numFmtId="165" fontId="13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 wrapText="1"/>
    </xf>
    <xf numFmtId="167" fontId="0" fillId="0" borderId="0" xfId="1" applyNumberFormat="1" applyFont="1"/>
    <xf numFmtId="0" fontId="7" fillId="2" borderId="0" xfId="0" applyFont="1" applyFill="1" applyBorder="1" applyAlignment="1">
      <alignment horizontal="right"/>
    </xf>
    <xf numFmtId="3" fontId="11" fillId="2" borderId="6" xfId="0" applyNumberFormat="1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 indent="1"/>
    </xf>
    <xf numFmtId="0" fontId="13" fillId="2" borderId="0" xfId="0" applyFont="1" applyFill="1" applyAlignment="1">
      <alignment horizontal="right"/>
    </xf>
    <xf numFmtId="0" fontId="13" fillId="3" borderId="0" xfId="0" applyFont="1" applyFill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166" fontId="11" fillId="3" borderId="0" xfId="1" applyNumberFormat="1" applyFont="1" applyFill="1" applyBorder="1" applyAlignment="1">
      <alignment vertical="center" wrapText="1"/>
    </xf>
    <xf numFmtId="1" fontId="5" fillId="0" borderId="5" xfId="0" applyNumberFormat="1" applyFont="1" applyBorder="1" applyAlignment="1">
      <alignment vertical="center" wrapText="1"/>
    </xf>
    <xf numFmtId="49" fontId="5" fillId="0" borderId="5" xfId="2" applyNumberFormat="1" applyFont="1" applyBorder="1" applyAlignment="1">
      <alignment vertical="center" wrapText="1"/>
    </xf>
    <xf numFmtId="166" fontId="11" fillId="3" borderId="0" xfId="1" applyNumberFormat="1" applyFont="1" applyFill="1" applyBorder="1" applyAlignment="1">
      <alignment horizontal="left" vertical="center" wrapText="1"/>
    </xf>
    <xf numFmtId="166" fontId="11" fillId="3" borderId="0" xfId="0" applyNumberFormat="1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/>
    <xf numFmtId="3" fontId="19" fillId="2" borderId="5" xfId="0" applyNumberFormat="1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23" fillId="0" borderId="0" xfId="0" applyFont="1"/>
    <xf numFmtId="0" fontId="11" fillId="0" borderId="1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2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3" fontId="11" fillId="2" borderId="0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3" fontId="5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indent="1"/>
    </xf>
    <xf numFmtId="3" fontId="11" fillId="3" borderId="7" xfId="0" applyNumberFormat="1" applyFont="1" applyFill="1" applyBorder="1" applyAlignment="1">
      <alignment vertical="center" wrapText="1"/>
    </xf>
    <xf numFmtId="3" fontId="11" fillId="3" borderId="7" xfId="0" applyNumberFormat="1" applyFont="1" applyFill="1" applyBorder="1" applyAlignment="1">
      <alignment horizontal="left" vertical="center" wrapText="1"/>
    </xf>
    <xf numFmtId="3" fontId="19" fillId="2" borderId="7" xfId="0" applyNumberFormat="1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horizontal="left" vertical="center" wrapText="1" readingOrder="1"/>
    </xf>
    <xf numFmtId="3" fontId="10" fillId="3" borderId="5" xfId="0" applyNumberFormat="1" applyFont="1" applyFill="1" applyBorder="1" applyAlignment="1">
      <alignment horizontal="left" vertical="center" wrapText="1" readingOrder="1"/>
    </xf>
    <xf numFmtId="0" fontId="13" fillId="3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166" fontId="11" fillId="2" borderId="0" xfId="1" applyNumberFormat="1" applyFont="1" applyFill="1" applyBorder="1" applyAlignment="1">
      <alignment horizontal="left" vertical="center" wrapText="1"/>
    </xf>
    <xf numFmtId="166" fontId="11" fillId="2" borderId="0" xfId="0" applyNumberFormat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66" fontId="11" fillId="2" borderId="6" xfId="1" applyNumberFormat="1" applyFont="1" applyFill="1" applyBorder="1" applyAlignment="1">
      <alignment horizontal="left" vertical="center" wrapText="1"/>
    </xf>
    <xf numFmtId="166" fontId="11" fillId="2" borderId="6" xfId="0" applyNumberFormat="1" applyFont="1" applyFill="1" applyBorder="1" applyAlignment="1">
      <alignment horizontal="left" vertical="center" wrapText="1"/>
    </xf>
    <xf numFmtId="1" fontId="11" fillId="2" borderId="5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3" borderId="0" xfId="0" applyNumberFormat="1" applyFill="1" applyBorder="1"/>
    <xf numFmtId="0" fontId="0" fillId="2" borderId="0" xfId="0" applyNumberFormat="1" applyFill="1" applyBorder="1"/>
    <xf numFmtId="0" fontId="18" fillId="2" borderId="0" xfId="0" applyFont="1" applyFill="1" applyBorder="1" applyAlignment="1">
      <alignment horizontal="right" vertical="center" wrapText="1" indent="1"/>
    </xf>
    <xf numFmtId="0" fontId="18" fillId="2" borderId="0" xfId="0" applyFont="1" applyFill="1" applyBorder="1" applyAlignment="1">
      <alignment vertical="center" wrapText="1"/>
    </xf>
    <xf numFmtId="3" fontId="18" fillId="2" borderId="0" xfId="0" applyNumberFormat="1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3" fontId="19" fillId="3" borderId="5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9" fontId="13" fillId="0" borderId="0" xfId="4" applyFont="1"/>
    <xf numFmtId="168" fontId="13" fillId="0" borderId="0" xfId="2" applyNumberFormat="1" applyFont="1"/>
    <xf numFmtId="1" fontId="11" fillId="0" borderId="0" xfId="0" applyNumberFormat="1" applyFont="1" applyBorder="1" applyAlignment="1">
      <alignment vertical="center" wrapText="1"/>
    </xf>
    <xf numFmtId="0" fontId="19" fillId="2" borderId="0" xfId="0" applyFont="1" applyFill="1" applyBorder="1" applyAlignment="1">
      <alignment horizontal="right" vertical="center" wrapText="1" indent="1"/>
    </xf>
    <xf numFmtId="3" fontId="19" fillId="2" borderId="0" xfId="0" applyNumberFormat="1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0" fillId="0" borderId="7" xfId="0" applyBorder="1"/>
    <xf numFmtId="0" fontId="5" fillId="0" borderId="0" xfId="0" applyFont="1" applyAlignment="1">
      <alignment horizontal="center"/>
    </xf>
    <xf numFmtId="3" fontId="19" fillId="2" borderId="7" xfId="0" applyNumberFormat="1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3" fontId="19" fillId="2" borderId="0" xfId="0" applyNumberFormat="1" applyFont="1" applyFill="1" applyBorder="1" applyAlignment="1">
      <alignment horizontal="right" vertical="center" wrapText="1" indent="1"/>
    </xf>
    <xf numFmtId="0" fontId="11" fillId="2" borderId="4" xfId="0" applyFont="1" applyFill="1" applyBorder="1" applyAlignment="1">
      <alignment horizontal="right" vertical="center" wrapText="1" indent="1"/>
    </xf>
    <xf numFmtId="3" fontId="19" fillId="2" borderId="4" xfId="0" applyNumberFormat="1" applyFont="1" applyFill="1" applyBorder="1" applyAlignment="1">
      <alignment vertical="center" wrapText="1"/>
    </xf>
    <xf numFmtId="3" fontId="19" fillId="2" borderId="7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12" fillId="2" borderId="0" xfId="0" applyFont="1" applyFill="1" applyBorder="1"/>
    <xf numFmtId="0" fontId="12" fillId="3" borderId="0" xfId="0" applyFont="1" applyFill="1"/>
    <xf numFmtId="0" fontId="30" fillId="2" borderId="0" xfId="0" applyFont="1" applyFill="1"/>
    <xf numFmtId="0" fontId="31" fillId="0" borderId="0" xfId="0" applyFont="1" applyFill="1" applyAlignment="1">
      <alignment vertical="center" wrapText="1"/>
    </xf>
    <xf numFmtId="0" fontId="32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Border="1" applyAlignment="1">
      <alignment vertical="center" wrapText="1"/>
    </xf>
    <xf numFmtId="166" fontId="11" fillId="3" borderId="0" xfId="5" applyNumberFormat="1" applyFont="1" applyFill="1" applyBorder="1" applyAlignment="1">
      <alignment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left" vertical="center" wrapText="1"/>
    </xf>
    <xf numFmtId="3" fontId="19" fillId="6" borderId="6" xfId="0" applyNumberFormat="1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horizontal="left" vertical="center" wrapText="1" readingOrder="1"/>
    </xf>
    <xf numFmtId="1" fontId="11" fillId="5" borderId="6" xfId="0" applyNumberFormat="1" applyFont="1" applyFill="1" applyBorder="1" applyAlignment="1">
      <alignment horizontal="right" vertical="center" wrapText="1"/>
    </xf>
    <xf numFmtId="3" fontId="11" fillId="5" borderId="6" xfId="0" applyNumberFormat="1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right" vertical="center" wrapText="1" indent="1"/>
    </xf>
    <xf numFmtId="0" fontId="11" fillId="6" borderId="6" xfId="0" applyFont="1" applyFill="1" applyBorder="1" applyAlignment="1">
      <alignment horizontal="left" vertical="center" wrapText="1"/>
    </xf>
    <xf numFmtId="3" fontId="11" fillId="6" borderId="6" xfId="0" applyNumberFormat="1" applyFont="1" applyFill="1" applyBorder="1" applyAlignment="1">
      <alignment horizontal="left" vertical="center" wrapText="1" readingOrder="1"/>
    </xf>
    <xf numFmtId="0" fontId="18" fillId="2" borderId="7" xfId="0" applyFont="1" applyFill="1" applyBorder="1" applyAlignment="1">
      <alignment horizontal="right" vertical="center" wrapText="1" indent="1"/>
    </xf>
    <xf numFmtId="3" fontId="18" fillId="2" borderId="7" xfId="0" applyNumberFormat="1" applyFont="1" applyFill="1" applyBorder="1" applyAlignment="1">
      <alignment vertical="center" wrapText="1"/>
    </xf>
    <xf numFmtId="0" fontId="18" fillId="6" borderId="6" xfId="0" applyFont="1" applyFill="1" applyBorder="1" applyAlignment="1">
      <alignment horizontal="right" vertical="center" wrapText="1" indent="1"/>
    </xf>
    <xf numFmtId="0" fontId="18" fillId="6" borderId="6" xfId="0" applyFont="1" applyFill="1" applyBorder="1" applyAlignment="1">
      <alignment vertical="center" wrapText="1"/>
    </xf>
    <xf numFmtId="3" fontId="18" fillId="6" borderId="6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 indent="2"/>
    </xf>
    <xf numFmtId="0" fontId="11" fillId="6" borderId="2" xfId="0" applyFont="1" applyFill="1" applyBorder="1" applyAlignment="1">
      <alignment horizontal="right" vertical="center" wrapText="1" indent="1"/>
    </xf>
    <xf numFmtId="0" fontId="19" fillId="6" borderId="2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horizontal="right" vertical="center" wrapText="1"/>
    </xf>
    <xf numFmtId="3" fontId="19" fillId="5" borderId="6" xfId="0" applyNumberFormat="1" applyFont="1" applyFill="1" applyBorder="1" applyAlignment="1">
      <alignment horizontal="right" vertical="center" wrapText="1"/>
    </xf>
    <xf numFmtId="0" fontId="19" fillId="6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right" indent="1"/>
    </xf>
    <xf numFmtId="3" fontId="19" fillId="6" borderId="6" xfId="0" applyNumberFormat="1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left" vertical="center" wrapText="1"/>
    </xf>
    <xf numFmtId="3" fontId="19" fillId="6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0" fontId="11" fillId="5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3" fontId="19" fillId="6" borderId="6" xfId="3" applyNumberFormat="1" applyFont="1" applyFill="1" applyBorder="1" applyAlignment="1">
      <alignment wrapText="1"/>
    </xf>
    <xf numFmtId="0" fontId="19" fillId="2" borderId="0" xfId="3" applyFont="1" applyFill="1" applyBorder="1" applyAlignment="1">
      <alignment wrapText="1"/>
    </xf>
    <xf numFmtId="0" fontId="11" fillId="6" borderId="5" xfId="0" applyFont="1" applyFill="1" applyBorder="1" applyAlignment="1">
      <alignment horizontal="right" vertical="center" wrapText="1" indent="1"/>
    </xf>
    <xf numFmtId="0" fontId="19" fillId="6" borderId="5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3" fontId="11" fillId="6" borderId="6" xfId="0" applyNumberFormat="1" applyFont="1" applyFill="1" applyBorder="1" applyAlignment="1">
      <alignment horizontal="right" vertical="center" wrapText="1" indent="1"/>
    </xf>
    <xf numFmtId="3" fontId="11" fillId="5" borderId="6" xfId="0" applyNumberFormat="1" applyFont="1" applyFill="1" applyBorder="1" applyAlignment="1">
      <alignment horizontal="left" vertical="center" wrapText="1"/>
    </xf>
    <xf numFmtId="3" fontId="19" fillId="2" borderId="14" xfId="0" applyNumberFormat="1" applyFont="1" applyFill="1" applyBorder="1" applyAlignment="1">
      <alignment horizontal="right" vertical="center" wrapText="1" indent="1"/>
    </xf>
    <xf numFmtId="3" fontId="19" fillId="2" borderId="15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right" indent="1"/>
    </xf>
    <xf numFmtId="3" fontId="11" fillId="6" borderId="6" xfId="0" applyNumberFormat="1" applyFont="1" applyFill="1" applyBorder="1"/>
    <xf numFmtId="0" fontId="11" fillId="5" borderId="4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right" vertical="center" wrapText="1"/>
    </xf>
    <xf numFmtId="3" fontId="19" fillId="2" borderId="4" xfId="0" applyNumberFormat="1" applyFont="1" applyFill="1" applyBorder="1" applyAlignment="1">
      <alignment horizontal="left" vertical="center" wrapText="1"/>
    </xf>
    <xf numFmtId="0" fontId="36" fillId="0" borderId="0" xfId="0" applyFont="1"/>
    <xf numFmtId="0" fontId="35" fillId="7" borderId="1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9" fillId="2" borderId="7" xfId="0" applyFont="1" applyFill="1" applyBorder="1" applyAlignment="1">
      <alignment horizontal="right" vertical="center" wrapText="1"/>
    </xf>
    <xf numFmtId="0" fontId="37" fillId="2" borderId="0" xfId="0" applyFont="1" applyFill="1"/>
    <xf numFmtId="3" fontId="11" fillId="5" borderId="4" xfId="0" applyNumberFormat="1" applyFont="1" applyFill="1" applyBorder="1" applyAlignment="1">
      <alignment horizontal="left" vertical="center" wrapText="1"/>
    </xf>
    <xf numFmtId="0" fontId="36" fillId="2" borderId="0" xfId="0" applyFont="1" applyFill="1"/>
    <xf numFmtId="0" fontId="36" fillId="0" borderId="0" xfId="0" applyFont="1" applyBorder="1"/>
    <xf numFmtId="3" fontId="11" fillId="0" borderId="0" xfId="0" applyNumberFormat="1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 indent="1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 indent="1"/>
    </xf>
    <xf numFmtId="0" fontId="34" fillId="5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/>
    </xf>
    <xf numFmtId="3" fontId="11" fillId="5" borderId="6" xfId="0" applyNumberFormat="1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right" vertical="center"/>
    </xf>
    <xf numFmtId="0" fontId="38" fillId="0" borderId="0" xfId="0" applyFont="1"/>
    <xf numFmtId="0" fontId="38" fillId="0" borderId="0" xfId="0" applyFont="1" applyBorder="1"/>
    <xf numFmtId="0" fontId="11" fillId="2" borderId="2" xfId="0" applyFont="1" applyFill="1" applyBorder="1" applyAlignment="1">
      <alignment horizontal="right" vertical="center" wrapText="1" indent="1"/>
    </xf>
    <xf numFmtId="0" fontId="19" fillId="2" borderId="2" xfId="0" applyFont="1" applyFill="1" applyBorder="1" applyAlignment="1">
      <alignment horizontal="left" vertical="center" wrapText="1"/>
    </xf>
    <xf numFmtId="3" fontId="19" fillId="2" borderId="2" xfId="0" applyNumberFormat="1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right" indent="1"/>
    </xf>
    <xf numFmtId="0" fontId="12" fillId="0" borderId="4" xfId="0" applyFont="1" applyBorder="1"/>
    <xf numFmtId="0" fontId="11" fillId="2" borderId="0" xfId="0" applyFont="1" applyFill="1"/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indent="1"/>
    </xf>
    <xf numFmtId="0" fontId="11" fillId="2" borderId="0" xfId="0" applyFont="1" applyFill="1" applyAlignment="1">
      <alignment horizontal="right" indent="1"/>
    </xf>
    <xf numFmtId="166" fontId="11" fillId="6" borderId="2" xfId="1" applyNumberFormat="1" applyFont="1" applyFill="1" applyBorder="1" applyAlignment="1">
      <alignment vertical="center" wrapText="1"/>
    </xf>
    <xf numFmtId="166" fontId="11" fillId="6" borderId="2" xfId="1" applyNumberFormat="1" applyFont="1" applyFill="1" applyBorder="1" applyAlignment="1">
      <alignment horizontal="right" vertical="center" wrapText="1" indent="1"/>
    </xf>
    <xf numFmtId="0" fontId="12" fillId="0" borderId="0" xfId="0" applyFont="1" applyFill="1" applyBorder="1" applyAlignment="1">
      <alignment horizontal="right" vertical="center" wrapText="1"/>
    </xf>
    <xf numFmtId="0" fontId="38" fillId="2" borderId="0" xfId="0" applyFont="1" applyFill="1"/>
    <xf numFmtId="0" fontId="11" fillId="5" borderId="6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 indent="1"/>
    </xf>
    <xf numFmtId="0" fontId="11" fillId="5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3" fontId="35" fillId="5" borderId="4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38" fillId="2" borderId="0" xfId="0" applyFont="1" applyFill="1" applyAlignment="1"/>
    <xf numFmtId="0" fontId="38" fillId="2" borderId="0" xfId="0" applyFont="1" applyFill="1" applyBorder="1" applyAlignment="1"/>
    <xf numFmtId="0" fontId="4" fillId="4" borderId="10" xfId="0" applyFont="1" applyFill="1" applyBorder="1"/>
    <xf numFmtId="0" fontId="4" fillId="2" borderId="0" xfId="0" applyFont="1" applyFill="1" applyBorder="1"/>
    <xf numFmtId="0" fontId="4" fillId="0" borderId="10" xfId="0" applyFont="1" applyBorder="1"/>
    <xf numFmtId="0" fontId="38" fillId="0" borderId="0" xfId="0" applyFont="1" applyAlignment="1">
      <alignment horizontal="right"/>
    </xf>
    <xf numFmtId="3" fontId="38" fillId="0" borderId="0" xfId="0" applyNumberFormat="1" applyFont="1"/>
    <xf numFmtId="1" fontId="12" fillId="0" borderId="0" xfId="0" applyNumberFormat="1" applyFont="1"/>
    <xf numFmtId="1" fontId="12" fillId="2" borderId="0" xfId="0" applyNumberFormat="1" applyFont="1" applyFill="1"/>
    <xf numFmtId="0" fontId="11" fillId="0" borderId="6" xfId="0" applyFont="1" applyBorder="1" applyAlignment="1">
      <alignment horizontal="left"/>
    </xf>
    <xf numFmtId="0" fontId="12" fillId="0" borderId="0" xfId="0" applyFont="1" applyAlignment="1"/>
    <xf numFmtId="0" fontId="11" fillId="0" borderId="6" xfId="0" applyFont="1" applyBorder="1" applyAlignment="1"/>
    <xf numFmtId="0" fontId="11" fillId="0" borderId="0" xfId="0" applyFont="1" applyAlignment="1">
      <alignment horizontal="left"/>
    </xf>
    <xf numFmtId="1" fontId="11" fillId="2" borderId="0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vertical="center" wrapText="1" readingOrder="1"/>
    </xf>
    <xf numFmtId="1" fontId="11" fillId="2" borderId="0" xfId="0" applyNumberFormat="1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 readingOrder="1"/>
    </xf>
    <xf numFmtId="3" fontId="11" fillId="0" borderId="5" xfId="0" applyNumberFormat="1" applyFont="1" applyBorder="1" applyAlignment="1">
      <alignment vertical="center" wrapText="1" readingOrder="1"/>
    </xf>
    <xf numFmtId="1" fontId="11" fillId="6" borderId="6" xfId="0" applyNumberFormat="1" applyFont="1" applyFill="1" applyBorder="1" applyAlignment="1">
      <alignment horizontal="right" vertical="center" wrapText="1"/>
    </xf>
    <xf numFmtId="3" fontId="11" fillId="6" borderId="6" xfId="0" applyNumberFormat="1" applyFont="1" applyFill="1" applyBorder="1" applyAlignment="1">
      <alignment vertical="center" wrapText="1" readingOrder="1"/>
    </xf>
    <xf numFmtId="0" fontId="18" fillId="0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3" fontId="18" fillId="5" borderId="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43" fillId="5" borderId="6" xfId="0" applyFont="1" applyFill="1" applyBorder="1" applyAlignment="1">
      <alignment horizontal="right" vertical="center" wrapText="1"/>
    </xf>
    <xf numFmtId="3" fontId="43" fillId="5" borderId="6" xfId="0" applyNumberFormat="1" applyFont="1" applyFill="1" applyBorder="1" applyAlignment="1">
      <alignment horizontal="right" vertical="center" wrapText="1"/>
    </xf>
    <xf numFmtId="0" fontId="39" fillId="2" borderId="0" xfId="0" applyFont="1" applyFill="1" applyBorder="1" applyAlignment="1">
      <alignment horizontal="right" vertical="center" wrapText="1"/>
    </xf>
    <xf numFmtId="0" fontId="43" fillId="2" borderId="0" xfId="0" applyFont="1" applyFill="1" applyBorder="1" applyAlignment="1">
      <alignment vertical="center" wrapText="1"/>
    </xf>
    <xf numFmtId="3" fontId="43" fillId="2" borderId="0" xfId="0" applyNumberFormat="1" applyFont="1" applyFill="1" applyBorder="1" applyAlignment="1">
      <alignment vertical="center" wrapText="1"/>
    </xf>
    <xf numFmtId="0" fontId="39" fillId="2" borderId="0" xfId="0" applyFont="1" applyFill="1" applyBorder="1" applyAlignment="1">
      <alignment vertical="center" wrapText="1"/>
    </xf>
    <xf numFmtId="0" fontId="39" fillId="6" borderId="6" xfId="0" applyFont="1" applyFill="1" applyBorder="1" applyAlignment="1">
      <alignment horizontal="right" vertical="center" wrapText="1"/>
    </xf>
    <xf numFmtId="0" fontId="43" fillId="6" borderId="6" xfId="0" applyFont="1" applyFill="1" applyBorder="1" applyAlignment="1">
      <alignment vertical="center" wrapText="1"/>
    </xf>
    <xf numFmtId="3" fontId="43" fillId="6" borderId="6" xfId="0" applyNumberFormat="1" applyFont="1" applyFill="1" applyBorder="1" applyAlignment="1">
      <alignment vertical="center" wrapText="1"/>
    </xf>
    <xf numFmtId="0" fontId="38" fillId="0" borderId="0" xfId="0" applyFont="1" applyAlignment="1">
      <alignment horizontal="right" indent="1"/>
    </xf>
    <xf numFmtId="0" fontId="4" fillId="0" borderId="0" xfId="0" applyFont="1" applyAlignment="1">
      <alignment horizontal="left"/>
    </xf>
    <xf numFmtId="3" fontId="19" fillId="5" borderId="6" xfId="0" applyNumberFormat="1" applyFont="1" applyFill="1" applyBorder="1" applyAlignment="1">
      <alignment horizontal="center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 indent="1"/>
    </xf>
    <xf numFmtId="0" fontId="11" fillId="5" borderId="6" xfId="0" applyFont="1" applyFill="1" applyBorder="1" applyAlignment="1">
      <alignment horizontal="right" vertical="center" wrapText="1" inden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vertical="center" wrapText="1"/>
    </xf>
    <xf numFmtId="49" fontId="11" fillId="0" borderId="5" xfId="6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0" xfId="6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3" fontId="12" fillId="2" borderId="0" xfId="0" applyNumberFormat="1" applyFont="1" applyFill="1"/>
    <xf numFmtId="0" fontId="12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3" fontId="11" fillId="2" borderId="9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4" fillId="0" borderId="0" xfId="0" applyFont="1"/>
    <xf numFmtId="3" fontId="11" fillId="2" borderId="2" xfId="0" applyNumberFormat="1" applyFont="1" applyFill="1" applyBorder="1" applyAlignment="1">
      <alignment vertical="center" wrapText="1" readingOrder="1"/>
    </xf>
    <xf numFmtId="0" fontId="45" fillId="0" borderId="0" xfId="0" applyFont="1" applyFill="1" applyAlignment="1">
      <alignment vertical="center" wrapText="1"/>
    </xf>
    <xf numFmtId="164" fontId="13" fillId="0" borderId="0" xfId="2" applyFont="1" applyBorder="1"/>
    <xf numFmtId="0" fontId="34" fillId="5" borderId="4" xfId="0" applyFont="1" applyFill="1" applyBorder="1" applyAlignment="1">
      <alignment horizontal="right" vertical="center" wrapText="1"/>
    </xf>
    <xf numFmtId="3" fontId="11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34" fillId="5" borderId="4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3" fontId="38" fillId="2" borderId="0" xfId="0" applyNumberFormat="1" applyFont="1" applyFill="1"/>
    <xf numFmtId="3" fontId="23" fillId="0" borderId="0" xfId="0" applyNumberFormat="1" applyFont="1"/>
    <xf numFmtId="0" fontId="34" fillId="5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vertical="center" wrapText="1"/>
    </xf>
    <xf numFmtId="0" fontId="38" fillId="5" borderId="0" xfId="0" applyFont="1" applyFill="1"/>
    <xf numFmtId="0" fontId="34" fillId="5" borderId="4" xfId="0" applyFont="1" applyFill="1" applyBorder="1" applyAlignment="1">
      <alignment horizontal="right" vertical="center" wrapText="1"/>
    </xf>
    <xf numFmtId="3" fontId="32" fillId="0" borderId="0" xfId="0" applyNumberFormat="1" applyFont="1" applyFill="1" applyAlignment="1">
      <alignment vertical="center" wrapText="1"/>
    </xf>
    <xf numFmtId="0" fontId="46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0" xfId="0" applyFont="1" applyFill="1" applyAlignment="1">
      <alignment horizontal="center" wrapText="1"/>
    </xf>
    <xf numFmtId="3" fontId="13" fillId="0" borderId="0" xfId="0" applyNumberFormat="1" applyFont="1" applyBorder="1"/>
    <xf numFmtId="3" fontId="0" fillId="0" borderId="0" xfId="0" applyNumberFormat="1" applyBorder="1"/>
    <xf numFmtId="0" fontId="13" fillId="0" borderId="7" xfId="0" applyFont="1" applyBorder="1"/>
    <xf numFmtId="3" fontId="13" fillId="3" borderId="0" xfId="0" applyNumberFormat="1" applyFont="1" applyFill="1"/>
    <xf numFmtId="3" fontId="13" fillId="0" borderId="0" xfId="0" applyNumberFormat="1" applyFont="1" applyAlignment="1">
      <alignment horizontal="center"/>
    </xf>
    <xf numFmtId="0" fontId="10" fillId="5" borderId="6" xfId="0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13" fillId="3" borderId="7" xfId="0" applyNumberFormat="1" applyFont="1" applyFill="1" applyBorder="1"/>
    <xf numFmtId="0" fontId="13" fillId="0" borderId="0" xfId="0" applyFont="1" applyAlignment="1">
      <alignment vertical="center"/>
    </xf>
    <xf numFmtId="0" fontId="52" fillId="2" borderId="0" xfId="0" applyFont="1" applyFill="1" applyAlignment="1">
      <alignment vertical="top"/>
    </xf>
    <xf numFmtId="3" fontId="10" fillId="0" borderId="0" xfId="0" applyNumberFormat="1" applyFont="1" applyFill="1" applyBorder="1" applyAlignment="1">
      <alignment horizontal="right" vertical="center" wrapText="1"/>
    </xf>
    <xf numFmtId="3" fontId="50" fillId="0" borderId="0" xfId="0" applyNumberFormat="1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/>
    </xf>
    <xf numFmtId="3" fontId="54" fillId="6" borderId="6" xfId="0" applyNumberFormat="1" applyFont="1" applyFill="1" applyBorder="1" applyAlignment="1">
      <alignment vertical="center" wrapText="1"/>
    </xf>
    <xf numFmtId="3" fontId="54" fillId="6" borderId="6" xfId="0" applyNumberFormat="1" applyFont="1" applyFill="1" applyBorder="1" applyAlignment="1">
      <alignment horizontal="left" vertical="center" wrapText="1"/>
    </xf>
    <xf numFmtId="0" fontId="52" fillId="0" borderId="0" xfId="0" applyFont="1"/>
    <xf numFmtId="0" fontId="5" fillId="0" borderId="6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12" fontId="55" fillId="5" borderId="4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 indent="1"/>
    </xf>
    <xf numFmtId="3" fontId="6" fillId="2" borderId="0" xfId="0" applyNumberFormat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5" fillId="0" borderId="0" xfId="0" applyFont="1"/>
    <xf numFmtId="0" fontId="11" fillId="0" borderId="6" xfId="0" applyFont="1" applyFill="1" applyBorder="1" applyAlignment="1">
      <alignment vertical="center" wrapText="1"/>
    </xf>
    <xf numFmtId="3" fontId="18" fillId="6" borderId="2" xfId="0" applyNumberFormat="1" applyFont="1" applyFill="1" applyBorder="1" applyAlignment="1">
      <alignment vertical="center" wrapText="1"/>
    </xf>
    <xf numFmtId="3" fontId="19" fillId="6" borderId="2" xfId="0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3" fontId="43" fillId="5" borderId="6" xfId="0" applyNumberFormat="1" applyFont="1" applyFill="1" applyBorder="1" applyAlignment="1">
      <alignment horizontal="center" vertical="center" wrapText="1"/>
    </xf>
    <xf numFmtId="3" fontId="43" fillId="2" borderId="0" xfId="0" applyNumberFormat="1" applyFont="1" applyFill="1" applyBorder="1" applyAlignment="1">
      <alignment horizontal="center" vertical="center" wrapText="1"/>
    </xf>
    <xf numFmtId="3" fontId="43" fillId="6" borderId="6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6" fillId="2" borderId="0" xfId="0" applyFont="1" applyFill="1" applyAlignment="1">
      <alignment horizont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11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right" vertical="center" wrapText="1"/>
    </xf>
    <xf numFmtId="166" fontId="11" fillId="2" borderId="0" xfId="5" applyNumberFormat="1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left" vertical="center" wrapText="1"/>
    </xf>
    <xf numFmtId="166" fontId="11" fillId="8" borderId="6" xfId="5" applyNumberFormat="1" applyFont="1" applyFill="1" applyBorder="1" applyAlignment="1">
      <alignment horizontal="left" vertical="center" wrapText="1"/>
    </xf>
    <xf numFmtId="3" fontId="11" fillId="8" borderId="6" xfId="0" applyNumberFormat="1" applyFont="1" applyFill="1" applyBorder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right" vertical="center" wrapText="1" indent="1"/>
    </xf>
    <xf numFmtId="1" fontId="10" fillId="5" borderId="6" xfId="0" applyNumberFormat="1" applyFont="1" applyFill="1" applyBorder="1" applyAlignment="1">
      <alignment horizontal="right" vertical="center" wrapText="1" readingOrder="1"/>
    </xf>
    <xf numFmtId="3" fontId="10" fillId="5" borderId="6" xfId="0" applyNumberFormat="1" applyFont="1" applyFill="1" applyBorder="1" applyAlignment="1">
      <alignment horizontal="right" vertical="center" wrapText="1" readingOrder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6" borderId="6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right" vertical="center" wrapText="1" indent="1"/>
    </xf>
    <xf numFmtId="3" fontId="6" fillId="6" borderId="6" xfId="0" applyNumberFormat="1" applyFont="1" applyFill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horizontal="left" vertical="center" wrapText="1"/>
    </xf>
    <xf numFmtId="3" fontId="5" fillId="6" borderId="6" xfId="0" applyNumberFormat="1" applyFont="1" applyFill="1" applyBorder="1" applyAlignment="1">
      <alignment vertical="center" wrapText="1"/>
    </xf>
    <xf numFmtId="0" fontId="53" fillId="6" borderId="6" xfId="0" applyFont="1" applyFill="1" applyBorder="1"/>
    <xf numFmtId="3" fontId="10" fillId="2" borderId="4" xfId="0" applyNumberFormat="1" applyFont="1" applyFill="1" applyBorder="1" applyAlignment="1">
      <alignment horizontal="right" vertical="center" wrapText="1" indent="1"/>
    </xf>
    <xf numFmtId="0" fontId="10" fillId="2" borderId="4" xfId="0" applyFont="1" applyFill="1" applyBorder="1" applyAlignment="1">
      <alignment horizontal="left" vertical="center" wrapText="1"/>
    </xf>
    <xf numFmtId="3" fontId="53" fillId="6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/>
    </xf>
    <xf numFmtId="0" fontId="34" fillId="5" borderId="4" xfId="0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0" borderId="0" xfId="0" applyFont="1" applyAlignment="1"/>
    <xf numFmtId="1" fontId="4" fillId="5" borderId="0" xfId="0" applyNumberFormat="1" applyFont="1" applyFill="1" applyBorder="1" applyAlignment="1">
      <alignment horizontal="left" vertical="center" wrapText="1"/>
    </xf>
    <xf numFmtId="166" fontId="0" fillId="0" borderId="0" xfId="0" applyNumberFormat="1" applyBorder="1" applyAlignment="1">
      <alignment vertical="center" wrapText="1"/>
    </xf>
    <xf numFmtId="169" fontId="11" fillId="2" borderId="0" xfId="0" applyNumberFormat="1" applyFont="1" applyFill="1" applyBorder="1" applyAlignment="1">
      <alignment horizontal="left" vertical="center" wrapText="1"/>
    </xf>
    <xf numFmtId="170" fontId="4" fillId="0" borderId="0" xfId="0" applyNumberFormat="1" applyFont="1"/>
    <xf numFmtId="3" fontId="5" fillId="0" borderId="0" xfId="0" applyNumberFormat="1" applyFont="1" applyAlignment="1">
      <alignment horizontal="right" indent="1"/>
    </xf>
    <xf numFmtId="3" fontId="58" fillId="2" borderId="0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wrapText="1"/>
    </xf>
    <xf numFmtId="0" fontId="2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4" fillId="5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right" wrapText="1"/>
    </xf>
    <xf numFmtId="0" fontId="11" fillId="5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5" borderId="4" xfId="0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56" fillId="2" borderId="0" xfId="0" applyFont="1" applyFill="1" applyAlignment="1">
      <alignment horizontal="center" vertical="center" wrapText="1"/>
    </xf>
    <xf numFmtId="0" fontId="11" fillId="5" borderId="4" xfId="0" applyFont="1" applyFill="1" applyBorder="1" applyAlignment="1">
      <alignment horizontal="right" vertical="center" wrapText="1" indent="1"/>
    </xf>
    <xf numFmtId="0" fontId="11" fillId="5" borderId="6" xfId="0" applyFont="1" applyFill="1" applyBorder="1" applyAlignment="1">
      <alignment horizontal="right" vertical="center" wrapText="1" indent="1"/>
    </xf>
    <xf numFmtId="0" fontId="11" fillId="0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right" vertical="center"/>
    </xf>
    <xf numFmtId="0" fontId="57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1" fillId="5" borderId="4" xfId="0" applyFont="1" applyFill="1" applyBorder="1" applyAlignment="1">
      <alignment horizontal="right" vertical="center" wrapText="1"/>
    </xf>
    <xf numFmtId="0" fontId="51" fillId="5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>
      <alignment horizontal="right" wrapText="1"/>
    </xf>
    <xf numFmtId="0" fontId="10" fillId="5" borderId="4" xfId="0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horizontal="right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5" borderId="4" xfId="0" applyFont="1" applyFill="1" applyBorder="1" applyAlignment="1">
      <alignment horizontal="right" vertical="center" wrapText="1" indent="1"/>
    </xf>
    <xf numFmtId="0" fontId="18" fillId="5" borderId="6" xfId="0" applyFont="1" applyFill="1" applyBorder="1" applyAlignment="1">
      <alignment horizontal="right" vertical="center" wrapText="1" indent="1"/>
    </xf>
    <xf numFmtId="0" fontId="40" fillId="5" borderId="4" xfId="0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vertical="center" wrapText="1"/>
    </xf>
    <xf numFmtId="0" fontId="42" fillId="5" borderId="4" xfId="0" applyFont="1" applyFill="1" applyBorder="1" applyAlignment="1">
      <alignment horizontal="right" vertical="center" wrapText="1"/>
    </xf>
    <xf numFmtId="0" fontId="42" fillId="5" borderId="4" xfId="0" applyFont="1" applyFill="1" applyBorder="1" applyAlignment="1">
      <alignment vertical="center" wrapText="1"/>
    </xf>
    <xf numFmtId="0" fontId="39" fillId="5" borderId="4" xfId="0" applyFont="1" applyFill="1" applyBorder="1" applyAlignment="1">
      <alignment horizontal="right" vertical="center" wrapText="1"/>
    </xf>
    <xf numFmtId="0" fontId="39" fillId="5" borderId="6" xfId="0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center" vertical="center" wrapText="1"/>
    </xf>
    <xf numFmtId="0" fontId="56" fillId="2" borderId="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 readingOrder="2"/>
    </xf>
    <xf numFmtId="3" fontId="11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right" vertical="center" wrapText="1"/>
    </xf>
    <xf numFmtId="3" fontId="11" fillId="5" borderId="4" xfId="0" applyNumberFormat="1" applyFont="1" applyFill="1" applyBorder="1" applyAlignment="1">
      <alignment horizontal="right" vertical="center" wrapText="1" indent="1"/>
    </xf>
    <xf numFmtId="3" fontId="11" fillId="5" borderId="6" xfId="0" applyNumberFormat="1" applyFont="1" applyFill="1" applyBorder="1" applyAlignment="1">
      <alignment horizontal="right" vertical="center" wrapText="1" indent="1"/>
    </xf>
    <xf numFmtId="3" fontId="12" fillId="0" borderId="6" xfId="0" applyNumberFormat="1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vertical="top" wrapText="1"/>
    </xf>
    <xf numFmtId="0" fontId="20" fillId="0" borderId="0" xfId="0" applyFont="1" applyBorder="1" applyAlignment="1">
      <alignment horizontal="right"/>
    </xf>
    <xf numFmtId="0" fontId="20" fillId="0" borderId="4" xfId="0" applyFont="1" applyBorder="1" applyAlignment="1">
      <alignment horizontal="right"/>
    </xf>
    <xf numFmtId="0" fontId="10" fillId="2" borderId="0" xfId="0" applyFont="1" applyFill="1" applyBorder="1" applyAlignment="1">
      <alignment horizontal="right" vertical="top" wrapText="1"/>
    </xf>
    <xf numFmtId="3" fontId="10" fillId="0" borderId="6" xfId="0" applyNumberFormat="1" applyFont="1" applyFill="1" applyBorder="1" applyAlignment="1">
      <alignment horizontal="right" vertical="center" wrapText="1"/>
    </xf>
    <xf numFmtId="3" fontId="10" fillId="5" borderId="4" xfId="0" applyNumberFormat="1" applyFont="1" applyFill="1" applyBorder="1" applyAlignment="1">
      <alignment horizontal="right" vertical="center" wrapText="1" indent="1"/>
    </xf>
    <xf numFmtId="3" fontId="10" fillId="5" borderId="0" xfId="0" applyNumberFormat="1" applyFont="1" applyFill="1" applyBorder="1" applyAlignment="1">
      <alignment horizontal="right" vertical="center" wrapText="1" indent="1"/>
    </xf>
    <xf numFmtId="3" fontId="10" fillId="5" borderId="6" xfId="0" applyNumberFormat="1" applyFont="1" applyFill="1" applyBorder="1" applyAlignment="1">
      <alignment horizontal="right" vertical="center" wrapText="1" indent="1"/>
    </xf>
    <xf numFmtId="3" fontId="10" fillId="0" borderId="6" xfId="0" applyNumberFormat="1" applyFont="1" applyFill="1" applyBorder="1" applyAlignment="1">
      <alignment horizontal="left" vertical="center" wrapText="1"/>
    </xf>
    <xf numFmtId="0" fontId="51" fillId="5" borderId="4" xfId="0" applyFont="1" applyFill="1" applyBorder="1" applyAlignment="1">
      <alignment horizontal="right" vertical="center"/>
    </xf>
    <xf numFmtId="0" fontId="51" fillId="5" borderId="0" xfId="0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55" fillId="5" borderId="4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right" vertical="center" wrapText="1" indent="1"/>
    </xf>
    <xf numFmtId="0" fontId="5" fillId="5" borderId="0" xfId="0" applyFont="1" applyFill="1" applyBorder="1" applyAlignment="1">
      <alignment horizontal="right" vertical="center" wrapText="1" indent="1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_Sheet3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/>
            </a:pPr>
            <a:r>
              <a:rPr lang="ar-IQ" sz="1200"/>
              <a:t>شكل</a:t>
            </a:r>
            <a:r>
              <a:rPr lang="ar-IQ" sz="1200" baseline="0"/>
              <a:t> (1) المؤشرات الرئيسة لعدد مقاولات الابنية والانشاءات في القطاع العام للسنوات (2012-2024)</a:t>
            </a:r>
            <a:endParaRPr lang="en-GB" sz="1200"/>
          </a:p>
        </c:rich>
      </c:tx>
      <c:layout>
        <c:manualLayout>
          <c:xMode val="edge"/>
          <c:yMode val="edge"/>
          <c:x val="0.10936924493554327"/>
          <c:y val="2.37127371273712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55963515610273"/>
          <c:y val="0.17331977338449131"/>
          <c:w val="0.83104687275826861"/>
          <c:h val="0.76128018244294804"/>
        </c:manualLayout>
      </c:layout>
      <c:lineChart>
        <c:grouping val="standard"/>
        <c:varyColors val="0"/>
        <c:ser>
          <c:idx val="0"/>
          <c:order val="0"/>
          <c:tx>
            <c:strRef>
              <c:f>'جدول 1'!$N$6</c:f>
              <c:strCache>
                <c:ptCount val="1"/>
                <c:pt idx="0">
                  <c:v>الابنية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'جدول 1'!$M$7:$M$19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'جدول 1'!$N$7:$N$19</c:f>
              <c:numCache>
                <c:formatCode>#,##0</c:formatCode>
                <c:ptCount val="13"/>
                <c:pt idx="0">
                  <c:v>1265</c:v>
                </c:pt>
                <c:pt idx="1">
                  <c:v>1919</c:v>
                </c:pt>
                <c:pt idx="2">
                  <c:v>1073</c:v>
                </c:pt>
                <c:pt idx="3">
                  <c:v>406</c:v>
                </c:pt>
                <c:pt idx="4">
                  <c:v>212</c:v>
                </c:pt>
                <c:pt idx="5">
                  <c:v>132</c:v>
                </c:pt>
                <c:pt idx="6">
                  <c:v>91</c:v>
                </c:pt>
                <c:pt idx="7">
                  <c:v>321</c:v>
                </c:pt>
                <c:pt idx="8">
                  <c:v>216</c:v>
                </c:pt>
                <c:pt idx="9">
                  <c:v>310</c:v>
                </c:pt>
                <c:pt idx="10">
                  <c:v>496</c:v>
                </c:pt>
                <c:pt idx="11">
                  <c:v>604</c:v>
                </c:pt>
                <c:pt idx="12">
                  <c:v>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0A-4D40-87DD-49EEB5763C96}"/>
            </c:ext>
          </c:extLst>
        </c:ser>
        <c:ser>
          <c:idx val="1"/>
          <c:order val="1"/>
          <c:tx>
            <c:strRef>
              <c:f>'جدول 1'!$O$6</c:f>
              <c:strCache>
                <c:ptCount val="1"/>
                <c:pt idx="0">
                  <c:v>الانشاءات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'جدول 1'!$M$7:$M$19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'جدول 1'!$O$7:$O$19</c:f>
              <c:numCache>
                <c:formatCode>#,##0</c:formatCode>
                <c:ptCount val="13"/>
                <c:pt idx="0">
                  <c:v>1570</c:v>
                </c:pt>
                <c:pt idx="1">
                  <c:v>1959</c:v>
                </c:pt>
                <c:pt idx="2">
                  <c:v>1073</c:v>
                </c:pt>
                <c:pt idx="3">
                  <c:v>523</c:v>
                </c:pt>
                <c:pt idx="4">
                  <c:v>299</c:v>
                </c:pt>
                <c:pt idx="5">
                  <c:v>191</c:v>
                </c:pt>
                <c:pt idx="6">
                  <c:v>184</c:v>
                </c:pt>
                <c:pt idx="7">
                  <c:v>370</c:v>
                </c:pt>
                <c:pt idx="8">
                  <c:v>335</c:v>
                </c:pt>
                <c:pt idx="9">
                  <c:v>737</c:v>
                </c:pt>
                <c:pt idx="10">
                  <c:v>1153</c:v>
                </c:pt>
                <c:pt idx="11">
                  <c:v>1400</c:v>
                </c:pt>
                <c:pt idx="12">
                  <c:v>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0A-4D40-87DD-49EEB576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27072"/>
        <c:axId val="147028608"/>
      </c:lineChart>
      <c:catAx>
        <c:axId val="1470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7028608"/>
        <c:crosses val="autoZero"/>
        <c:auto val="1"/>
        <c:lblAlgn val="ctr"/>
        <c:lblOffset val="100"/>
        <c:noMultiLvlLbl val="0"/>
      </c:catAx>
      <c:valAx>
        <c:axId val="147028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IQ"/>
                  <a:t>العدد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9060773480662987E-2"/>
              <c:y val="0.1014902481701982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7027072"/>
        <c:crosses val="autoZero"/>
        <c:crossBetween val="between"/>
        <c:majorUnit val="200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8130596416605469"/>
          <c:y val="0.21720209973753277"/>
          <c:w val="0.17856609362736414"/>
          <c:h val="0.144050315628354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ar-IQ"/>
              <a:t>شكل (2) عدد مقاولات الابنية والانشاءات في القطاعات العام على مستوى المحافظات للفصل الاول والثاني لسنة (2024)</a:t>
            </a:r>
            <a:endParaRPr lang="en-GB"/>
          </a:p>
        </c:rich>
      </c:tx>
      <c:layout>
        <c:manualLayout>
          <c:xMode val="edge"/>
          <c:yMode val="edge"/>
          <c:x val="0.15547670265443625"/>
          <c:y val="5.205580683972951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77699663976437"/>
          <c:y val="0.15458496858309165"/>
          <c:w val="0.7250125779921075"/>
          <c:h val="0.61041570488620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'جدول 2'!$K$14</c:f>
              <c:strCache>
                <c:ptCount val="1"/>
                <c:pt idx="0">
                  <c:v>عدد مقاولات الابنية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'جدول 2'!$A$5:$A$14</c:f>
              <c:strCache>
                <c:ptCount val="10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صلاح الدين</c:v>
                </c:pt>
                <c:pt idx="8">
                  <c:v>قادسية</c:v>
                </c:pt>
                <c:pt idx="9">
                  <c:v>البصرة</c:v>
                </c:pt>
              </c:strCache>
            </c:strRef>
          </c:cat>
          <c:val>
            <c:numRef>
              <c:f>'جدول 2'!$B$5:$B$14</c:f>
              <c:numCache>
                <c:formatCode>0</c:formatCode>
                <c:ptCount val="10"/>
                <c:pt idx="0" formatCode="General">
                  <c:v>61</c:v>
                </c:pt>
                <c:pt idx="1">
                  <c:v>6</c:v>
                </c:pt>
                <c:pt idx="2" formatCode="General">
                  <c:v>4</c:v>
                </c:pt>
                <c:pt idx="3">
                  <c:v>36</c:v>
                </c:pt>
                <c:pt idx="4" formatCode="General">
                  <c:v>43</c:v>
                </c:pt>
                <c:pt idx="5">
                  <c:v>16</c:v>
                </c:pt>
                <c:pt idx="6" formatCode="General">
                  <c:v>2</c:v>
                </c:pt>
                <c:pt idx="7">
                  <c:v>2</c:v>
                </c:pt>
                <c:pt idx="8" formatCode="General">
                  <c:v>7</c:v>
                </c:pt>
                <c:pt idx="9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0C-48F5-9B34-D3BB8E29B7D3}"/>
            </c:ext>
          </c:extLst>
        </c:ser>
        <c:ser>
          <c:idx val="1"/>
          <c:order val="1"/>
          <c:tx>
            <c:strRef>
              <c:f>'جدول 2'!$K$15</c:f>
              <c:strCache>
                <c:ptCount val="1"/>
                <c:pt idx="0">
                  <c:v>عدد مقاولات الانشاءات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'جدول 2'!$A$5:$A$14</c:f>
              <c:strCache>
                <c:ptCount val="10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صلاح الدين</c:v>
                </c:pt>
                <c:pt idx="8">
                  <c:v>قادسية</c:v>
                </c:pt>
                <c:pt idx="9">
                  <c:v>البصرة</c:v>
                </c:pt>
              </c:strCache>
            </c:strRef>
          </c:cat>
          <c:val>
            <c:numRef>
              <c:f>'جدول 2'!$D$5:$D$14</c:f>
              <c:numCache>
                <c:formatCode>0</c:formatCode>
                <c:ptCount val="10"/>
                <c:pt idx="0" formatCode="General">
                  <c:v>128</c:v>
                </c:pt>
                <c:pt idx="1">
                  <c:v>26</c:v>
                </c:pt>
                <c:pt idx="2" formatCode="General">
                  <c:v>10</c:v>
                </c:pt>
                <c:pt idx="3">
                  <c:v>95</c:v>
                </c:pt>
                <c:pt idx="4" formatCode="General">
                  <c:v>85</c:v>
                </c:pt>
                <c:pt idx="5">
                  <c:v>46</c:v>
                </c:pt>
                <c:pt idx="6" formatCode="General">
                  <c:v>1</c:v>
                </c:pt>
                <c:pt idx="7">
                  <c:v>2</c:v>
                </c:pt>
                <c:pt idx="8" formatCode="General">
                  <c:v>37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0C-48F5-9B34-D3BB8E29B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80160"/>
        <c:axId val="147079552"/>
      </c:barChart>
      <c:catAx>
        <c:axId val="1471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7079552"/>
        <c:crosses val="autoZero"/>
        <c:auto val="1"/>
        <c:lblAlgn val="ctr"/>
        <c:lblOffset val="100"/>
        <c:noMultiLvlLbl val="0"/>
      </c:catAx>
      <c:valAx>
        <c:axId val="1470795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718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148114050295"/>
          <c:y val="0.23320157558348345"/>
          <c:w val="0.27201621318590385"/>
          <c:h val="0.207072580910895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2.29" l="0.88" r="1.07" t="1.19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212777</xdr:colOff>
      <xdr:row>41</xdr:row>
      <xdr:rowOff>110289</xdr:rowOff>
    </xdr:from>
    <xdr:ext cx="184730" cy="264560"/>
    <xdr:sp macro="" textlink="">
      <xdr:nvSpPr>
        <xdr:cNvPr id="3" name="TextBox 2"/>
        <xdr:cNvSpPr txBox="1"/>
      </xdr:nvSpPr>
      <xdr:spPr>
        <a:xfrm>
          <a:off x="10020052888" y="8121315"/>
          <a:ext cx="1847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</xdr:col>
      <xdr:colOff>152400</xdr:colOff>
      <xdr:row>20</xdr:row>
      <xdr:rowOff>45720</xdr:rowOff>
    </xdr:from>
    <xdr:to>
      <xdr:col>8</xdr:col>
      <xdr:colOff>655320</xdr:colOff>
      <xdr:row>40</xdr:row>
      <xdr:rowOff>15240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327660</xdr:colOff>
      <xdr:row>37</xdr:row>
      <xdr:rowOff>175260</xdr:rowOff>
    </xdr:from>
    <xdr:to>
      <xdr:col>2</xdr:col>
      <xdr:colOff>144780</xdr:colOff>
      <xdr:row>39</xdr:row>
      <xdr:rowOff>38100</xdr:rowOff>
    </xdr:to>
    <xdr:sp macro="" textlink="">
      <xdr:nvSpPr>
        <xdr:cNvPr id="11" name="TextBox 10"/>
        <xdr:cNvSpPr txBox="1"/>
      </xdr:nvSpPr>
      <xdr:spPr>
        <a:xfrm>
          <a:off x="9993454740" y="7612380"/>
          <a:ext cx="41148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/>
            <a:t>السنة</a:t>
          </a:r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</xdr:colOff>
      <xdr:row>16</xdr:row>
      <xdr:rowOff>84666</xdr:rowOff>
    </xdr:from>
    <xdr:to>
      <xdr:col>5</xdr:col>
      <xdr:colOff>257175</xdr:colOff>
      <xdr:row>17</xdr:row>
      <xdr:rowOff>114300</xdr:rowOff>
    </xdr:to>
    <xdr:sp macro="" textlink="">
      <xdr:nvSpPr>
        <xdr:cNvPr id="2" name="TextBox 1"/>
        <xdr:cNvSpPr txBox="1"/>
      </xdr:nvSpPr>
      <xdr:spPr>
        <a:xfrm>
          <a:off x="10235406885" y="4854786"/>
          <a:ext cx="2825115" cy="303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>
              <a:effectLst/>
            </a:rPr>
            <a:t>- تم حذف الاعمدة</a:t>
          </a:r>
          <a:r>
            <a:rPr lang="ar-IQ" baseline="0">
              <a:effectLst/>
            </a:rPr>
            <a:t> الصفرية  </a:t>
          </a:r>
          <a:endParaRPr lang="en-US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60512</xdr:colOff>
      <xdr:row>27</xdr:row>
      <xdr:rowOff>158750</xdr:rowOff>
    </xdr:from>
    <xdr:to>
      <xdr:col>2</xdr:col>
      <xdr:colOff>740833</xdr:colOff>
      <xdr:row>28</xdr:row>
      <xdr:rowOff>180975</xdr:rowOff>
    </xdr:to>
    <xdr:sp macro="" textlink="">
      <xdr:nvSpPr>
        <xdr:cNvPr id="2" name="TextBox 1"/>
        <xdr:cNvSpPr txBox="1"/>
      </xdr:nvSpPr>
      <xdr:spPr>
        <a:xfrm>
          <a:off x="10054198417" y="5937250"/>
          <a:ext cx="3103904" cy="32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000" b="1">
              <a:cs typeface="+mn-cs"/>
            </a:rPr>
            <a:t>-تم حذف الاعمدةالصفرية </a:t>
          </a:r>
          <a:endParaRPr lang="en-US" sz="1000" b="1"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</xdr:colOff>
      <xdr:row>24</xdr:row>
      <xdr:rowOff>121920</xdr:rowOff>
    </xdr:from>
    <xdr:to>
      <xdr:col>3</xdr:col>
      <xdr:colOff>693420</xdr:colOff>
      <xdr:row>26</xdr:row>
      <xdr:rowOff>91440</xdr:rowOff>
    </xdr:to>
    <xdr:sp macro="" textlink="">
      <xdr:nvSpPr>
        <xdr:cNvPr id="4" name="TextBox 3"/>
        <xdr:cNvSpPr txBox="1"/>
      </xdr:nvSpPr>
      <xdr:spPr>
        <a:xfrm>
          <a:off x="9984988920" y="4389120"/>
          <a:ext cx="3202094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(  عربي  - اجنبي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</xdr:colOff>
      <xdr:row>7</xdr:row>
      <xdr:rowOff>206188</xdr:rowOff>
    </xdr:from>
    <xdr:to>
      <xdr:col>4</xdr:col>
      <xdr:colOff>502023</xdr:colOff>
      <xdr:row>8</xdr:row>
      <xdr:rowOff>215153</xdr:rowOff>
    </xdr:to>
    <xdr:sp macro="" textlink="">
      <xdr:nvSpPr>
        <xdr:cNvPr id="2" name="TextBox 1"/>
        <xdr:cNvSpPr txBox="1"/>
      </xdr:nvSpPr>
      <xdr:spPr>
        <a:xfrm>
          <a:off x="10278062188" y="2402541"/>
          <a:ext cx="3927101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>
              <a:latin typeface="Arial" pitchFamily="34" charset="0"/>
              <a:cs typeface="Arial" pitchFamily="34" charset="0"/>
            </a:rPr>
            <a:t>-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( ذاتي -  ميزانية دولة - عربي - اجنبي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)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145676</xdr:colOff>
      <xdr:row>11</xdr:row>
      <xdr:rowOff>44823</xdr:rowOff>
    </xdr:from>
    <xdr:to>
      <xdr:col>5</xdr:col>
      <xdr:colOff>44824</xdr:colOff>
      <xdr:row>12</xdr:row>
      <xdr:rowOff>224118</xdr:rowOff>
    </xdr:to>
    <xdr:sp macro="" textlink="">
      <xdr:nvSpPr>
        <xdr:cNvPr id="2" name="TextBox 1"/>
        <xdr:cNvSpPr txBox="1"/>
      </xdr:nvSpPr>
      <xdr:spPr>
        <a:xfrm>
          <a:off x="10280195788" y="3765176"/>
          <a:ext cx="3592607" cy="457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(عربي -اجنبي)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25</xdr:row>
      <xdr:rowOff>64294</xdr:rowOff>
    </xdr:from>
    <xdr:to>
      <xdr:col>4</xdr:col>
      <xdr:colOff>510988</xdr:colOff>
      <xdr:row>26</xdr:row>
      <xdr:rowOff>47625</xdr:rowOff>
    </xdr:to>
    <xdr:sp macro="" textlink="">
      <xdr:nvSpPr>
        <xdr:cNvPr id="2" name="TextBox 1"/>
        <xdr:cNvSpPr txBox="1"/>
      </xdr:nvSpPr>
      <xdr:spPr>
        <a:xfrm>
          <a:off x="10275812047" y="5649306"/>
          <a:ext cx="3883958" cy="413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 الصفرية </a:t>
          </a:r>
          <a:r>
            <a:rPr lang="ar-IQ" sz="1200" b="1" baseline="0">
              <a:latin typeface="Arial" pitchFamily="34" charset="0"/>
              <a:cs typeface="Arial" pitchFamily="34" charset="0"/>
            </a:rPr>
            <a:t> لكل من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(</a:t>
          </a:r>
          <a:r>
            <a:rPr lang="ar-IQ" sz="1200" b="1" baseline="0">
              <a:latin typeface="Arial" pitchFamily="34" charset="0"/>
              <a:cs typeface="Arial" pitchFamily="34" charset="0"/>
            </a:rPr>
            <a:t>ذاتي-عربي - اجنبي </a:t>
          </a:r>
          <a:r>
            <a:rPr lang="ar-SA" sz="1200" b="1" baseline="0">
              <a:latin typeface="Arial" pitchFamily="34" charset="0"/>
              <a:cs typeface="Arial" pitchFamily="34" charset="0"/>
            </a:rPr>
            <a:t>) 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30107</xdr:colOff>
      <xdr:row>9</xdr:row>
      <xdr:rowOff>68099</xdr:rowOff>
    </xdr:from>
    <xdr:to>
      <xdr:col>5</xdr:col>
      <xdr:colOff>315310</xdr:colOff>
      <xdr:row>10</xdr:row>
      <xdr:rowOff>65690</xdr:rowOff>
    </xdr:to>
    <xdr:sp macro="" textlink="">
      <xdr:nvSpPr>
        <xdr:cNvPr id="2" name="TextBox 1"/>
        <xdr:cNvSpPr txBox="1"/>
      </xdr:nvSpPr>
      <xdr:spPr>
        <a:xfrm>
          <a:off x="10186039379" y="2196444"/>
          <a:ext cx="3849962" cy="269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 الصفرية لكل من( ذاتي  - حكم محلي - .عربي - اجنبي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30109</xdr:colOff>
      <xdr:row>11</xdr:row>
      <xdr:rowOff>68099</xdr:rowOff>
    </xdr:from>
    <xdr:to>
      <xdr:col>6</xdr:col>
      <xdr:colOff>464820</xdr:colOff>
      <xdr:row>12</xdr:row>
      <xdr:rowOff>131379</xdr:rowOff>
    </xdr:to>
    <xdr:sp macro="" textlink="">
      <xdr:nvSpPr>
        <xdr:cNvPr id="2" name="TextBox 1"/>
        <xdr:cNvSpPr txBox="1"/>
      </xdr:nvSpPr>
      <xdr:spPr>
        <a:xfrm>
          <a:off x="10233781920" y="2658899"/>
          <a:ext cx="4168511" cy="337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( ذاتي- حكم محلي - عربي - اجنبي 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11</xdr:row>
      <xdr:rowOff>47625</xdr:rowOff>
    </xdr:from>
    <xdr:to>
      <xdr:col>7</xdr:col>
      <xdr:colOff>114300</xdr:colOff>
      <xdr:row>12</xdr:row>
      <xdr:rowOff>228600</xdr:rowOff>
    </xdr:to>
    <xdr:sp macro="" textlink="">
      <xdr:nvSpPr>
        <xdr:cNvPr id="2" name="TextBox 1"/>
        <xdr:cNvSpPr txBox="1"/>
      </xdr:nvSpPr>
      <xdr:spPr>
        <a:xfrm>
          <a:off x="9985219425" y="3848100"/>
          <a:ext cx="338137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(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ذاتي-عربي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251460</xdr:rowOff>
    </xdr:from>
    <xdr:to>
      <xdr:col>5</xdr:col>
      <xdr:colOff>129541</xdr:colOff>
      <xdr:row>12</xdr:row>
      <xdr:rowOff>236220</xdr:rowOff>
    </xdr:to>
    <xdr:sp macro="" textlink="">
      <xdr:nvSpPr>
        <xdr:cNvPr id="2" name="TextBox 1"/>
        <xdr:cNvSpPr txBox="1"/>
      </xdr:nvSpPr>
      <xdr:spPr>
        <a:xfrm>
          <a:off x="10232189339" y="3139440"/>
          <a:ext cx="3798571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ن  (عربي - اجنبي -  حكم محلي- ذاتي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606240</xdr:colOff>
      <xdr:row>28</xdr:row>
      <xdr:rowOff>85725</xdr:rowOff>
    </xdr:from>
    <xdr:ext cx="184731" cy="264560"/>
    <xdr:sp macro="" textlink="">
      <xdr:nvSpPr>
        <xdr:cNvPr id="2" name="TextBox 1"/>
        <xdr:cNvSpPr txBox="1"/>
      </xdr:nvSpPr>
      <xdr:spPr>
        <a:xfrm>
          <a:off x="9985114254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ar-IQ"/>
        </a:p>
      </xdr:txBody>
    </xdr:sp>
    <xdr:clientData/>
  </xdr:oneCellAnchor>
  <xdr:twoCellAnchor>
    <xdr:from>
      <xdr:col>7</xdr:col>
      <xdr:colOff>296335</xdr:colOff>
      <xdr:row>0</xdr:row>
      <xdr:rowOff>262467</xdr:rowOff>
    </xdr:from>
    <xdr:to>
      <xdr:col>18</xdr:col>
      <xdr:colOff>1295401</xdr:colOff>
      <xdr:row>24</xdr:row>
      <xdr:rowOff>254000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37599</xdr:colOff>
      <xdr:row>9</xdr:row>
      <xdr:rowOff>0</xdr:rowOff>
    </xdr:from>
    <xdr:to>
      <xdr:col>6</xdr:col>
      <xdr:colOff>145551</xdr:colOff>
      <xdr:row>10</xdr:row>
      <xdr:rowOff>12533</xdr:rowOff>
    </xdr:to>
    <xdr:sp macro="" textlink="">
      <xdr:nvSpPr>
        <xdr:cNvPr id="2" name="TextBox 1"/>
        <xdr:cNvSpPr txBox="1"/>
      </xdr:nvSpPr>
      <xdr:spPr>
        <a:xfrm>
          <a:off x="10237598427" y="2911011"/>
          <a:ext cx="3643974" cy="286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/>
            <a:t>-</a:t>
          </a:r>
          <a:r>
            <a:rPr lang="ar-SA" sz="1100" b="1" baseline="0"/>
            <a:t> تم حذف </a:t>
          </a:r>
          <a:r>
            <a:rPr lang="ar-IQ" sz="1100" b="1" baseline="0"/>
            <a:t>الاعمدة </a:t>
          </a:r>
          <a:r>
            <a:rPr lang="ar-SA" sz="1100" b="1" baseline="0"/>
            <a:t>الصفرية </a:t>
          </a:r>
          <a:r>
            <a:rPr lang="ar-IQ" sz="1100" b="1" baseline="0"/>
            <a:t>لكل من </a:t>
          </a:r>
          <a:r>
            <a:rPr lang="ar-SA" sz="1100" b="1" baseline="0"/>
            <a:t>(</a:t>
          </a:r>
          <a:r>
            <a:rPr lang="ar-IQ" sz="1100" b="1" baseline="0"/>
            <a:t> ذاتي - عربي - اجنبي -ميزانية دولة</a:t>
          </a:r>
          <a:r>
            <a:rPr lang="ar-SA" sz="1100" b="1" baseline="0"/>
            <a:t>) </a:t>
          </a:r>
          <a:endParaRPr lang="en-US" sz="11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8</xdr:row>
      <xdr:rowOff>1</xdr:rowOff>
    </xdr:from>
    <xdr:to>
      <xdr:col>3</xdr:col>
      <xdr:colOff>0</xdr:colOff>
      <xdr:row>8</xdr:row>
      <xdr:rowOff>323851</xdr:rowOff>
    </xdr:to>
    <xdr:sp macro="" textlink="">
      <xdr:nvSpPr>
        <xdr:cNvPr id="2" name="TextBox 1"/>
        <xdr:cNvSpPr txBox="1"/>
      </xdr:nvSpPr>
      <xdr:spPr>
        <a:xfrm>
          <a:off x="10235763120" y="4244341"/>
          <a:ext cx="2880358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(عربي - اجنبي 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18</xdr:row>
      <xdr:rowOff>129540</xdr:rowOff>
    </xdr:from>
    <xdr:to>
      <xdr:col>4</xdr:col>
      <xdr:colOff>0</xdr:colOff>
      <xdr:row>19</xdr:row>
      <xdr:rowOff>152400</xdr:rowOff>
    </xdr:to>
    <xdr:sp macro="" textlink="">
      <xdr:nvSpPr>
        <xdr:cNvPr id="2" name="TextBox 1"/>
        <xdr:cNvSpPr txBox="1"/>
      </xdr:nvSpPr>
      <xdr:spPr>
        <a:xfrm>
          <a:off x="10239573120" y="4579620"/>
          <a:ext cx="3758566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لكل من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حكم محلي- ذاتي -عربي - أجنبي )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57150</xdr:rowOff>
    </xdr:from>
    <xdr:to>
      <xdr:col>6</xdr:col>
      <xdr:colOff>274320</xdr:colOff>
      <xdr:row>11</xdr:row>
      <xdr:rowOff>28575</xdr:rowOff>
    </xdr:to>
    <xdr:sp macro="" textlink="">
      <xdr:nvSpPr>
        <xdr:cNvPr id="2" name="TextBox 1"/>
        <xdr:cNvSpPr txBox="1"/>
      </xdr:nvSpPr>
      <xdr:spPr>
        <a:xfrm>
          <a:off x="10234109580" y="2716530"/>
          <a:ext cx="3646170" cy="2457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ا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الصفرية لكل من (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 ذاتي - حكم محلي -عربي - أجنبي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530165</xdr:colOff>
      <xdr:row>15</xdr:row>
      <xdr:rowOff>314504</xdr:rowOff>
    </xdr:to>
    <xdr:sp macro="" textlink="">
      <xdr:nvSpPr>
        <xdr:cNvPr id="2" name="TextBox 1"/>
        <xdr:cNvSpPr txBox="1"/>
      </xdr:nvSpPr>
      <xdr:spPr>
        <a:xfrm>
          <a:off x="10007800684" y="2219505"/>
          <a:ext cx="4671561" cy="314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 baseline="0">
              <a:latin typeface="Arial" pitchFamily="34" charset="0"/>
              <a:cs typeface="Arial" pitchFamily="34" charset="0"/>
            </a:rPr>
            <a:t>-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تم حذف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الاعمدة </a:t>
          </a:r>
          <a:r>
            <a:rPr lang="ar-SA" sz="1100" b="1" baseline="0">
              <a:latin typeface="Arial" pitchFamily="34" charset="0"/>
              <a:cs typeface="Arial" pitchFamily="34" charset="0"/>
            </a:rPr>
            <a:t> الصفرية </a:t>
          </a:r>
          <a:r>
            <a:rPr lang="ar-IQ" sz="1100" b="1" baseline="0">
              <a:latin typeface="Arial" pitchFamily="34" charset="0"/>
              <a:cs typeface="Arial" pitchFamily="34" charset="0"/>
            </a:rPr>
            <a:t>لكل من (ذاتي-عربي - اجنبي )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28575</xdr:rowOff>
    </xdr:from>
    <xdr:to>
      <xdr:col>5</xdr:col>
      <xdr:colOff>358140</xdr:colOff>
      <xdr:row>10</xdr:row>
      <xdr:rowOff>117725</xdr:rowOff>
    </xdr:to>
    <xdr:sp macro="" textlink="">
      <xdr:nvSpPr>
        <xdr:cNvPr id="2" name="TextBox 1"/>
        <xdr:cNvSpPr txBox="1"/>
      </xdr:nvSpPr>
      <xdr:spPr>
        <a:xfrm>
          <a:off x="10235999340" y="2406015"/>
          <a:ext cx="4265295" cy="363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>
              <a:latin typeface="Arial" pitchFamily="34" charset="0"/>
              <a:cs typeface="Arial" pitchFamily="34" charset="0"/>
            </a:rPr>
            <a:t>- تم حذف الاعمدة</a:t>
          </a:r>
          <a:r>
            <a:rPr lang="ar-IQ" sz="1100" b="1" baseline="0">
              <a:latin typeface="Arial" pitchFamily="34" charset="0"/>
              <a:cs typeface="Arial" pitchFamily="34" charset="0"/>
            </a:rPr>
            <a:t> الصفرية  لكل من (ميزانية دولة - عربي - اجنبي ) 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0.086</cdr:x>
      <cdr:y>0.09756</cdr:y>
    </cdr:from>
    <cdr:to>
      <cdr:x>1</cdr:x>
      <cdr:y>0.21084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04825" y="243613"/>
          <a:ext cx="5365082" cy="282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endParaRPr lang="en-GB" sz="1100"/>
        </a:p>
      </cdr:txBody>
    </cdr:sp>
  </cdr:relSizeAnchor>
  <cdr:relSizeAnchor xmlns:cdr="http://schemas.openxmlformats.org/drawingml/2006/chartDrawing">
    <cdr:from>
      <cdr:x>0.00907</cdr:x>
      <cdr:y>0.0922</cdr:y>
    </cdr:from>
    <cdr:to>
      <cdr:x>0.0523</cdr:x>
      <cdr:y>0.19106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9660" y="247649"/>
          <a:ext cx="284200" cy="265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0.65957</cdr:y>
    </cdr:from>
    <cdr:to>
      <cdr:x>1</cdr:x>
      <cdr:y>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5553075" y="2486024"/>
          <a:ext cx="895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0.91489</cdr:y>
    </cdr:from>
    <cdr:to>
      <cdr:x>1</cdr:x>
      <cdr:y>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553075" y="2457449"/>
          <a:ext cx="8953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16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17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18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19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20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21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22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23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0.68091</cdr:x>
      <cdr:y>0.89966</cdr:y>
    </cdr:from>
    <cdr:to>
      <cdr:x>1</cdr:x>
      <cdr:y>0.99331</cdr:y>
    </cdr:to>
    <cdr:sp macro="" textlink="">
      <cdr:nvSpPr>
        <cdr:cNvPr id="24" name="TextBox 10"/>
        <cdr:cNvSpPr txBox="1"/>
      </cdr:nvSpPr>
      <cdr:spPr>
        <a:xfrm xmlns:a="http://schemas.openxmlformats.org/drawingml/2006/main" flipV="1">
          <a:off x="3959088" y="2228019"/>
          <a:ext cx="1855303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endParaRPr lang="en-GB" sz="1100"/>
        </a:p>
      </cdr:txBody>
    </cdr:sp>
  </cdr:relSizeAnchor>
  <cdr:relSizeAnchor xmlns:cdr="http://schemas.openxmlformats.org/drawingml/2006/chartDrawing">
    <cdr:from>
      <cdr:x>0.00907</cdr:x>
      <cdr:y>0.0922</cdr:y>
    </cdr:from>
    <cdr:to>
      <cdr:x>0.0523</cdr:x>
      <cdr:y>0.19106</cdr:y>
    </cdr:to>
    <cdr:sp macro="" textlink="">
      <cdr:nvSpPr>
        <cdr:cNvPr id="25" name="TextBox 12"/>
        <cdr:cNvSpPr txBox="1"/>
      </cdr:nvSpPr>
      <cdr:spPr>
        <a:xfrm xmlns:a="http://schemas.openxmlformats.org/drawingml/2006/main">
          <a:off x="59660" y="247649"/>
          <a:ext cx="284200" cy="265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0.65957</cdr:y>
    </cdr:from>
    <cdr:to>
      <cdr:x>1</cdr:x>
      <cdr:y>1</cdr:y>
    </cdr:to>
    <cdr:sp macro="" textlink="">
      <cdr:nvSpPr>
        <cdr:cNvPr id="26" name="TextBox 11"/>
        <cdr:cNvSpPr txBox="1"/>
      </cdr:nvSpPr>
      <cdr:spPr>
        <a:xfrm xmlns:a="http://schemas.openxmlformats.org/drawingml/2006/main">
          <a:off x="5553075" y="2486024"/>
          <a:ext cx="895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0.91489</cdr:y>
    </cdr:from>
    <cdr:to>
      <cdr:x>1</cdr:x>
      <cdr:y>1</cdr:y>
    </cdr:to>
    <cdr:sp macro="" textlink="">
      <cdr:nvSpPr>
        <cdr:cNvPr id="27" name="TextBox 13"/>
        <cdr:cNvSpPr txBox="1"/>
      </cdr:nvSpPr>
      <cdr:spPr>
        <a:xfrm xmlns:a="http://schemas.openxmlformats.org/drawingml/2006/main">
          <a:off x="5553075" y="2457449"/>
          <a:ext cx="8953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28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29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30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31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32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33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34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35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36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0.98291</cdr:x>
      <cdr:y>0.09756</cdr:y>
    </cdr:from>
    <cdr:to>
      <cdr:x>1</cdr:x>
      <cdr:y>0.21084</cdr:y>
    </cdr:to>
    <cdr:sp macro="" textlink="">
      <cdr:nvSpPr>
        <cdr:cNvPr id="37" name="TextBox 10"/>
        <cdr:cNvSpPr txBox="1"/>
      </cdr:nvSpPr>
      <cdr:spPr>
        <a:xfrm xmlns:a="http://schemas.openxmlformats.org/drawingml/2006/main">
          <a:off x="5715001" y="241607"/>
          <a:ext cx="99390" cy="280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ar-IQ" sz="1100" baseline="0"/>
            <a:t> </a:t>
          </a:r>
          <a:endParaRPr lang="en-GB" sz="1100"/>
        </a:p>
      </cdr:txBody>
    </cdr:sp>
  </cdr:relSizeAnchor>
  <cdr:relSizeAnchor xmlns:cdr="http://schemas.openxmlformats.org/drawingml/2006/chartDrawing">
    <cdr:from>
      <cdr:x>0.00907</cdr:x>
      <cdr:y>0.0301</cdr:y>
    </cdr:from>
    <cdr:to>
      <cdr:x>0.0523</cdr:x>
      <cdr:y>0.08961</cdr:y>
    </cdr:to>
    <cdr:sp macro="" textlink="">
      <cdr:nvSpPr>
        <cdr:cNvPr id="38" name="TextBox 12"/>
        <cdr:cNvSpPr txBox="1"/>
      </cdr:nvSpPr>
      <cdr:spPr>
        <a:xfrm xmlns:a="http://schemas.openxmlformats.org/drawingml/2006/main">
          <a:off x="95117" y="220761"/>
          <a:ext cx="453354" cy="4364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0.86115</cdr:x>
      <cdr:y>0.65957</cdr:y>
    </cdr:from>
    <cdr:to>
      <cdr:x>1</cdr:x>
      <cdr:y>1</cdr:y>
    </cdr:to>
    <cdr:sp macro="" textlink="">
      <cdr:nvSpPr>
        <cdr:cNvPr id="39" name="TextBox 11"/>
        <cdr:cNvSpPr txBox="1"/>
      </cdr:nvSpPr>
      <cdr:spPr>
        <a:xfrm xmlns:a="http://schemas.openxmlformats.org/drawingml/2006/main">
          <a:off x="5553075" y="2486024"/>
          <a:ext cx="895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0.94017</cdr:x>
      <cdr:y>0.91489</cdr:y>
    </cdr:from>
    <cdr:to>
      <cdr:x>1</cdr:x>
      <cdr:y>1</cdr:y>
    </cdr:to>
    <cdr:sp macro="" textlink="">
      <cdr:nvSpPr>
        <cdr:cNvPr id="40" name="TextBox 13"/>
        <cdr:cNvSpPr txBox="1"/>
      </cdr:nvSpPr>
      <cdr:spPr>
        <a:xfrm xmlns:a="http://schemas.openxmlformats.org/drawingml/2006/main">
          <a:off x="5466521" y="2265725"/>
          <a:ext cx="347869" cy="210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0.45472</cdr:x>
      <cdr:y>0.05409</cdr:y>
    </cdr:from>
    <cdr:to>
      <cdr:x>0.62679</cdr:x>
      <cdr:y>0.38743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2416342" y="14839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0.46981</cdr:x>
      <cdr:y>0.07968</cdr:y>
    </cdr:from>
    <cdr:to>
      <cdr:x>0.64189</cdr:x>
      <cdr:y>0.41301</cdr:y>
    </cdr:to>
    <cdr:sp macro="" textlink="">
      <cdr:nvSpPr>
        <cdr:cNvPr id="42" name="TextBox 2"/>
        <cdr:cNvSpPr txBox="1"/>
      </cdr:nvSpPr>
      <cdr:spPr>
        <a:xfrm xmlns:a="http://schemas.openxmlformats.org/drawingml/2006/main">
          <a:off x="2496552" y="218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</cdr:x>
      <cdr:y>0.09064</cdr:y>
    </cdr:from>
    <cdr:to>
      <cdr:x>0.57208</cdr:x>
      <cdr:y>0.42398</cdr:y>
    </cdr:to>
    <cdr:sp macro="" textlink="">
      <cdr:nvSpPr>
        <cdr:cNvPr id="43" name="TextBox 3"/>
        <cdr:cNvSpPr txBox="1"/>
      </cdr:nvSpPr>
      <cdr:spPr>
        <a:xfrm xmlns:a="http://schemas.openxmlformats.org/drawingml/2006/main">
          <a:off x="2125579" y="2486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0.69456</cdr:x>
      <cdr:y>0.10892</cdr:y>
    </cdr:from>
    <cdr:to>
      <cdr:x>0.87585</cdr:x>
      <cdr:y>0.70325</cdr:y>
    </cdr:to>
    <cdr:sp macro="" textlink="">
      <cdr:nvSpPr>
        <cdr:cNvPr id="44" name="TextBox 4"/>
        <cdr:cNvSpPr txBox="1"/>
      </cdr:nvSpPr>
      <cdr:spPr>
        <a:xfrm xmlns:a="http://schemas.openxmlformats.org/drawingml/2006/main">
          <a:off x="3328739" y="268648"/>
          <a:ext cx="868841" cy="1465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0.39811</cdr:x>
      <cdr:y>0.06392</cdr:y>
    </cdr:from>
    <cdr:to>
      <cdr:x>0.57019</cdr:x>
      <cdr:y>0.3174</cdr:y>
    </cdr:to>
    <cdr:sp macro="" textlink="">
      <cdr:nvSpPr>
        <cdr:cNvPr id="45" name="TextBox 5"/>
        <cdr:cNvSpPr txBox="1"/>
      </cdr:nvSpPr>
      <cdr:spPr>
        <a:xfrm xmlns:a="http://schemas.openxmlformats.org/drawingml/2006/main">
          <a:off x="2115552" y="2306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0.46415</cdr:x>
      <cdr:y>0.1473</cdr:y>
    </cdr:from>
    <cdr:to>
      <cdr:x>0.63623</cdr:x>
      <cdr:y>0.40078</cdr:y>
    </cdr:to>
    <cdr:sp macro="" textlink="">
      <cdr:nvSpPr>
        <cdr:cNvPr id="46" name="TextBox 6"/>
        <cdr:cNvSpPr txBox="1"/>
      </cdr:nvSpPr>
      <cdr:spPr>
        <a:xfrm xmlns:a="http://schemas.openxmlformats.org/drawingml/2006/main">
          <a:off x="2466473" y="5313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0.49811</cdr:x>
      <cdr:y>0.0945</cdr:y>
    </cdr:from>
    <cdr:to>
      <cdr:x>0.67019</cdr:x>
      <cdr:y>0.34797</cdr:y>
    </cdr:to>
    <cdr:sp macro="" textlink="">
      <cdr:nvSpPr>
        <cdr:cNvPr id="47" name="TextBox 7"/>
        <cdr:cNvSpPr txBox="1"/>
      </cdr:nvSpPr>
      <cdr:spPr>
        <a:xfrm xmlns:a="http://schemas.openxmlformats.org/drawingml/2006/main">
          <a:off x="2646947" y="3408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0.51132</cdr:x>
      <cdr:y>0.07504</cdr:y>
    </cdr:from>
    <cdr:to>
      <cdr:x>0.6834</cdr:x>
      <cdr:y>0.32852</cdr:y>
    </cdr:to>
    <cdr:sp macro="" textlink="">
      <cdr:nvSpPr>
        <cdr:cNvPr id="48" name="TextBox 8"/>
        <cdr:cNvSpPr txBox="1"/>
      </cdr:nvSpPr>
      <cdr:spPr>
        <a:xfrm xmlns:a="http://schemas.openxmlformats.org/drawingml/2006/main">
          <a:off x="2717131" y="2707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0.49245</cdr:x>
      <cdr:y>0.13341</cdr:y>
    </cdr:from>
    <cdr:to>
      <cdr:x>0.66453</cdr:x>
      <cdr:y>0.38688</cdr:y>
    </cdr:to>
    <cdr:sp macro="" textlink="">
      <cdr:nvSpPr>
        <cdr:cNvPr id="49" name="TextBox 9"/>
        <cdr:cNvSpPr txBox="1"/>
      </cdr:nvSpPr>
      <cdr:spPr>
        <a:xfrm xmlns:a="http://schemas.openxmlformats.org/drawingml/2006/main">
          <a:off x="2616868" y="4812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0.86555</cdr:x>
      <cdr:y>0.85669</cdr:y>
    </cdr:from>
    <cdr:to>
      <cdr:x>0.96429</cdr:x>
      <cdr:y>0.93949</cdr:y>
    </cdr:to>
    <cdr:sp macro="" textlink="">
      <cdr:nvSpPr>
        <cdr:cNvPr id="50" name="TextBox 10"/>
        <cdr:cNvSpPr txBox="1"/>
      </cdr:nvSpPr>
      <cdr:spPr>
        <a:xfrm xmlns:a="http://schemas.openxmlformats.org/drawingml/2006/main" rot="10800000" flipH="1" flipV="1">
          <a:off x="3488267" y="2277532"/>
          <a:ext cx="397933" cy="220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ar-IQ" sz="1100"/>
            <a:t>المحافظة</a:t>
          </a:r>
          <a:endParaRPr lang="en-GB" sz="1100"/>
        </a:p>
      </cdr:txBody>
    </cdr:sp>
  </cdr:relSizeAnchor>
  <cdr:relSizeAnchor xmlns:cdr="http://schemas.openxmlformats.org/drawingml/2006/chartDrawing">
    <cdr:from>
      <cdr:x>0.01546</cdr:x>
      <cdr:y>0.02335</cdr:y>
    </cdr:from>
    <cdr:to>
      <cdr:x>0.13058</cdr:x>
      <cdr:y>0.10117</cdr:y>
    </cdr:to>
    <cdr:sp macro="" textlink="">
      <cdr:nvSpPr>
        <cdr:cNvPr id="51" name="TextBox 12"/>
        <cdr:cNvSpPr txBox="1"/>
      </cdr:nvSpPr>
      <cdr:spPr>
        <a:xfrm xmlns:a="http://schemas.openxmlformats.org/drawingml/2006/main">
          <a:off x="76201" y="50799"/>
          <a:ext cx="567267" cy="169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pPr algn="ctr"/>
          <a:r>
            <a:rPr lang="ar-IQ" sz="1100"/>
            <a:t>العدد</a:t>
          </a:r>
          <a:endParaRPr lang="en-GB" sz="1100"/>
        </a:p>
      </cdr:txBody>
    </cdr:sp>
  </cdr:relSizeAnchor>
  <cdr:relSizeAnchor xmlns:cdr="http://schemas.openxmlformats.org/drawingml/2006/chartDrawing">
    <cdr:from>
      <cdr:x>0.86115</cdr:x>
      <cdr:y>0.65957</cdr:y>
    </cdr:from>
    <cdr:to>
      <cdr:x>1</cdr:x>
      <cdr:y>1</cdr:y>
    </cdr:to>
    <cdr:sp macro="" textlink="">
      <cdr:nvSpPr>
        <cdr:cNvPr id="52" name="TextBox 11"/>
        <cdr:cNvSpPr txBox="1"/>
      </cdr:nvSpPr>
      <cdr:spPr>
        <a:xfrm xmlns:a="http://schemas.openxmlformats.org/drawingml/2006/main">
          <a:off x="5553075" y="2486024"/>
          <a:ext cx="8953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0.5698</cdr:x>
      <cdr:y>0.91489</cdr:y>
    </cdr:from>
    <cdr:to>
      <cdr:x>1</cdr:x>
      <cdr:y>1</cdr:y>
    </cdr:to>
    <cdr:sp macro="" textlink="">
      <cdr:nvSpPr>
        <cdr:cNvPr id="53" name="TextBox 13"/>
        <cdr:cNvSpPr txBox="1"/>
      </cdr:nvSpPr>
      <cdr:spPr>
        <a:xfrm xmlns:a="http://schemas.openxmlformats.org/drawingml/2006/main">
          <a:off x="3313044" y="2265725"/>
          <a:ext cx="2501347" cy="210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32847</xdr:colOff>
      <xdr:row>26</xdr:row>
      <xdr:rowOff>76639</xdr:rowOff>
    </xdr:from>
    <xdr:to>
      <xdr:col>3</xdr:col>
      <xdr:colOff>613106</xdr:colOff>
      <xdr:row>29</xdr:row>
      <xdr:rowOff>153277</xdr:rowOff>
    </xdr:to>
    <xdr:sp macro="" textlink="">
      <xdr:nvSpPr>
        <xdr:cNvPr id="2" name="TextBox 2"/>
        <xdr:cNvSpPr txBox="1"/>
      </xdr:nvSpPr>
      <xdr:spPr>
        <a:xfrm>
          <a:off x="10044889826" y="6152932"/>
          <a:ext cx="3218793" cy="70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 baseline="0"/>
            <a:t>                                                                                                                                                                                                                                            </a:t>
          </a:r>
          <a:endParaRPr lang="en-US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1711</xdr:colOff>
      <xdr:row>17</xdr:row>
      <xdr:rowOff>85726</xdr:rowOff>
    </xdr:from>
    <xdr:to>
      <xdr:col>4</xdr:col>
      <xdr:colOff>291102</xdr:colOff>
      <xdr:row>18</xdr:row>
      <xdr:rowOff>104775</xdr:rowOff>
    </xdr:to>
    <xdr:sp macro="" textlink="">
      <xdr:nvSpPr>
        <xdr:cNvPr id="2" name="TextBox 1"/>
        <xdr:cNvSpPr txBox="1"/>
      </xdr:nvSpPr>
      <xdr:spPr>
        <a:xfrm>
          <a:off x="10239319348" y="5359793"/>
          <a:ext cx="2669570" cy="293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319891</xdr:colOff>
      <xdr:row>28</xdr:row>
      <xdr:rowOff>192642</xdr:rowOff>
    </xdr:from>
    <xdr:to>
      <xdr:col>3</xdr:col>
      <xdr:colOff>781262</xdr:colOff>
      <xdr:row>30</xdr:row>
      <xdr:rowOff>32107</xdr:rowOff>
    </xdr:to>
    <xdr:sp macro="" textlink="">
      <xdr:nvSpPr>
        <xdr:cNvPr id="2" name="TextBox 1"/>
        <xdr:cNvSpPr txBox="1"/>
      </xdr:nvSpPr>
      <xdr:spPr>
        <a:xfrm>
          <a:off x="9993961771" y="3660170"/>
          <a:ext cx="3083422" cy="267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r>
            <a:rPr lang="ar-IQ" b="1">
              <a:effectLst/>
            </a:rPr>
            <a:t>- تم حذف الجداول الصفرية الوزارات المتبقية</a:t>
          </a:r>
          <a:endParaRPr lang="en-US" b="1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33227</xdr:colOff>
      <xdr:row>18</xdr:row>
      <xdr:rowOff>22151</xdr:rowOff>
    </xdr:from>
    <xdr:ext cx="553779" cy="386392"/>
    <xdr:sp macro="" textlink="">
      <xdr:nvSpPr>
        <xdr:cNvPr id="2" name="TextBox 1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1</xdr:col>
      <xdr:colOff>0</xdr:colOff>
      <xdr:row>15</xdr:row>
      <xdr:rowOff>177210</xdr:rowOff>
    </xdr:from>
    <xdr:ext cx="1134140" cy="310116"/>
    <xdr:sp macro="" textlink="">
      <xdr:nvSpPr>
        <xdr:cNvPr id="4" name="TextBox 3"/>
        <xdr:cNvSpPr txBox="1"/>
      </xdr:nvSpPr>
      <xdr:spPr>
        <a:xfrm>
          <a:off x="10303577930" y="3730257"/>
          <a:ext cx="1134140" cy="310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IQ" sz="1100" b="1"/>
            <a:t>- يتبع -</a:t>
          </a:r>
          <a:endParaRPr lang="en-GB" sz="1100" b="1"/>
        </a:p>
      </xdr:txBody>
    </xdr:sp>
    <xdr:clientData/>
  </xdr:oneCellAnchor>
  <xdr:oneCellAnchor>
    <xdr:from>
      <xdr:col>1</xdr:col>
      <xdr:colOff>0</xdr:colOff>
      <xdr:row>16</xdr:row>
      <xdr:rowOff>37657</xdr:rowOff>
    </xdr:from>
    <xdr:ext cx="3052428" cy="139552"/>
    <xdr:sp macro="" textlink="">
      <xdr:nvSpPr>
        <xdr:cNvPr id="5" name="TextBox 4"/>
        <xdr:cNvSpPr txBox="1"/>
      </xdr:nvSpPr>
      <xdr:spPr>
        <a:xfrm>
          <a:off x="10303320977" y="4760285"/>
          <a:ext cx="3052428" cy="139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4</xdr:col>
      <xdr:colOff>33227</xdr:colOff>
      <xdr:row>18</xdr:row>
      <xdr:rowOff>22151</xdr:rowOff>
    </xdr:from>
    <xdr:ext cx="553779" cy="386392"/>
    <xdr:sp macro="" textlink="">
      <xdr:nvSpPr>
        <xdr:cNvPr id="6" name="TextBox 5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5</xdr:col>
      <xdr:colOff>33227</xdr:colOff>
      <xdr:row>18</xdr:row>
      <xdr:rowOff>22151</xdr:rowOff>
    </xdr:from>
    <xdr:ext cx="553779" cy="386392"/>
    <xdr:sp macro="" textlink="">
      <xdr:nvSpPr>
        <xdr:cNvPr id="7" name="TextBox 6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  <xdr:oneCellAnchor>
    <xdr:from>
      <xdr:col>6</xdr:col>
      <xdr:colOff>33227</xdr:colOff>
      <xdr:row>18</xdr:row>
      <xdr:rowOff>22151</xdr:rowOff>
    </xdr:from>
    <xdr:ext cx="553779" cy="386392"/>
    <xdr:sp macro="" textlink="">
      <xdr:nvSpPr>
        <xdr:cNvPr id="8" name="TextBox 7"/>
        <xdr:cNvSpPr txBox="1"/>
      </xdr:nvSpPr>
      <xdr:spPr>
        <a:xfrm>
          <a:off x="9979940581" y="4574215"/>
          <a:ext cx="553779" cy="3863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 rtl="1"/>
          <a:endParaRPr lang="en-GB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47623</xdr:rowOff>
    </xdr:from>
    <xdr:to>
      <xdr:col>3</xdr:col>
      <xdr:colOff>419100</xdr:colOff>
      <xdr:row>16</xdr:row>
      <xdr:rowOff>47625</xdr:rowOff>
    </xdr:to>
    <xdr:sp macro="" textlink="">
      <xdr:nvSpPr>
        <xdr:cNvPr id="2" name="TextBox 1"/>
        <xdr:cNvSpPr txBox="1"/>
      </xdr:nvSpPr>
      <xdr:spPr>
        <a:xfrm>
          <a:off x="9986192880" y="4733923"/>
          <a:ext cx="2815590" cy="426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24490</xdr:colOff>
      <xdr:row>27</xdr:row>
      <xdr:rowOff>31295</xdr:rowOff>
    </xdr:from>
    <xdr:to>
      <xdr:col>3</xdr:col>
      <xdr:colOff>0</xdr:colOff>
      <xdr:row>27</xdr:row>
      <xdr:rowOff>335541</xdr:rowOff>
    </xdr:to>
    <xdr:sp macro="" textlink="">
      <xdr:nvSpPr>
        <xdr:cNvPr id="3" name="TextBox 2"/>
        <xdr:cNvSpPr txBox="1"/>
      </xdr:nvSpPr>
      <xdr:spPr>
        <a:xfrm>
          <a:off x="9929760300" y="6200897"/>
          <a:ext cx="3491346" cy="30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70"/>
  <sheetViews>
    <sheetView rightToLeft="1" showWhiteSpace="0" topLeftCell="A13" zoomScaleNormal="100" workbookViewId="0">
      <selection activeCell="J17" sqref="J17"/>
    </sheetView>
  </sheetViews>
  <sheetFormatPr defaultRowHeight="13.2"/>
  <cols>
    <col min="1" max="1" width="3.33203125" customWidth="1"/>
    <col min="2" max="2" width="8.6640625" customWidth="1"/>
    <col min="3" max="3" width="7.5546875" customWidth="1"/>
    <col min="4" max="4" width="14" customWidth="1"/>
    <col min="5" max="5" width="0.5546875" customWidth="1"/>
    <col min="6" max="6" width="7.44140625" customWidth="1"/>
    <col min="7" max="7" width="13.88671875" customWidth="1"/>
    <col min="8" max="8" width="9.109375" customWidth="1"/>
    <col min="9" max="9" width="15.88671875" customWidth="1"/>
    <col min="10" max="10" width="36.33203125" customWidth="1"/>
    <col min="11" max="11" width="35.44140625" customWidth="1"/>
    <col min="12" max="12" width="27.88671875" customWidth="1"/>
    <col min="13" max="14" width="9.109375" customWidth="1"/>
    <col min="15" max="15" width="15.33203125" customWidth="1"/>
    <col min="16" max="16" width="9.109375" customWidth="1"/>
    <col min="17" max="17" width="16.88671875" customWidth="1"/>
    <col min="19" max="19" width="18" customWidth="1"/>
  </cols>
  <sheetData>
    <row r="2" spans="1:15" ht="18" customHeight="1">
      <c r="B2" s="286"/>
      <c r="C2" s="286"/>
      <c r="D2" s="286"/>
      <c r="E2" s="286"/>
      <c r="F2" s="286"/>
      <c r="G2" s="286"/>
      <c r="H2" s="286"/>
      <c r="I2" s="286"/>
      <c r="J2" s="11"/>
    </row>
    <row r="3" spans="1:15" ht="15.75" customHeight="1">
      <c r="B3" s="478" t="s">
        <v>228</v>
      </c>
      <c r="C3" s="479"/>
      <c r="D3" s="479"/>
      <c r="E3" s="479"/>
      <c r="F3" s="479"/>
      <c r="G3" s="479"/>
      <c r="H3" s="479"/>
      <c r="I3" s="479"/>
    </row>
    <row r="4" spans="1:15" ht="16.2" thickBot="1">
      <c r="B4" s="306" t="s">
        <v>34</v>
      </c>
      <c r="C4" s="307"/>
      <c r="D4" s="307"/>
      <c r="E4" s="307"/>
      <c r="F4" s="307"/>
      <c r="G4" s="307"/>
      <c r="H4" s="483" t="s">
        <v>225</v>
      </c>
      <c r="I4" s="483"/>
    </row>
    <row r="5" spans="1:15" s="260" customFormat="1" ht="15.75" customHeight="1" thickTop="1" thickBot="1">
      <c r="A5" s="272"/>
      <c r="B5" s="308"/>
      <c r="C5" s="480" t="s">
        <v>14</v>
      </c>
      <c r="D5" s="480"/>
      <c r="E5" s="261"/>
      <c r="F5" s="480" t="s">
        <v>15</v>
      </c>
      <c r="G5" s="480"/>
      <c r="H5" s="480" t="s">
        <v>150</v>
      </c>
      <c r="I5" s="480"/>
    </row>
    <row r="6" spans="1:15" ht="19.5" customHeight="1" thickBot="1">
      <c r="B6" s="309" t="s">
        <v>35</v>
      </c>
      <c r="C6" s="310" t="s">
        <v>8</v>
      </c>
      <c r="D6" s="311" t="s">
        <v>9</v>
      </c>
      <c r="E6" s="311"/>
      <c r="F6" s="311" t="s">
        <v>8</v>
      </c>
      <c r="G6" s="311" t="s">
        <v>9</v>
      </c>
      <c r="H6" s="311" t="s">
        <v>8</v>
      </c>
      <c r="I6" s="311" t="s">
        <v>9</v>
      </c>
      <c r="K6" s="131" t="s">
        <v>97</v>
      </c>
      <c r="M6" t="s">
        <v>35</v>
      </c>
      <c r="N6" t="s">
        <v>115</v>
      </c>
      <c r="O6" t="s">
        <v>116</v>
      </c>
    </row>
    <row r="7" spans="1:15" ht="15" customHeight="1">
      <c r="B7" s="312">
        <v>2012</v>
      </c>
      <c r="C7" s="313">
        <v>1265</v>
      </c>
      <c r="D7" s="313">
        <f>2841064107/1000</f>
        <v>2841064.1069999998</v>
      </c>
      <c r="E7" s="313"/>
      <c r="F7" s="313">
        <v>1570</v>
      </c>
      <c r="G7" s="313">
        <f>4433164471/1000</f>
        <v>4433164.4709999999</v>
      </c>
      <c r="H7" s="313">
        <f>SUM(C7+F7)</f>
        <v>2835</v>
      </c>
      <c r="I7" s="313">
        <f>D7+G7</f>
        <v>7274228.5779999997</v>
      </c>
      <c r="M7" s="84">
        <v>2012</v>
      </c>
      <c r="N7" s="85">
        <v>1265</v>
      </c>
      <c r="O7" s="85">
        <v>1570</v>
      </c>
    </row>
    <row r="8" spans="1:15" ht="15.75" customHeight="1">
      <c r="A8" s="5"/>
      <c r="B8" s="312">
        <v>2013</v>
      </c>
      <c r="C8" s="313">
        <v>1919</v>
      </c>
      <c r="D8" s="313">
        <f>5303214383/1000</f>
        <v>5303214.3830000004</v>
      </c>
      <c r="E8" s="313"/>
      <c r="F8" s="313">
        <v>1959</v>
      </c>
      <c r="G8" s="313">
        <f>5580625176/1000</f>
        <v>5580625.176</v>
      </c>
      <c r="H8" s="313">
        <f>SUM(C8+F8)</f>
        <v>3878</v>
      </c>
      <c r="I8" s="313">
        <f>D8+G8</f>
        <v>10883839.559</v>
      </c>
      <c r="J8" s="5"/>
      <c r="M8" s="84">
        <v>2013</v>
      </c>
      <c r="N8" s="8">
        <v>1919</v>
      </c>
      <c r="O8" s="8">
        <v>1959</v>
      </c>
    </row>
    <row r="9" spans="1:15" ht="18.75" customHeight="1">
      <c r="B9" s="312">
        <v>2014</v>
      </c>
      <c r="C9" s="313">
        <v>1073</v>
      </c>
      <c r="D9" s="313">
        <v>2312900</v>
      </c>
      <c r="E9" s="313"/>
      <c r="F9" s="313">
        <v>1073</v>
      </c>
      <c r="G9" s="313">
        <v>2115355</v>
      </c>
      <c r="H9" s="313">
        <v>2146</v>
      </c>
      <c r="I9" s="313">
        <f>D9+G9</f>
        <v>4428255</v>
      </c>
      <c r="J9" s="286"/>
      <c r="M9" s="84">
        <v>2014</v>
      </c>
      <c r="N9" s="12">
        <v>1073</v>
      </c>
      <c r="O9" s="12">
        <v>1073</v>
      </c>
    </row>
    <row r="10" spans="1:15" ht="16.5" customHeight="1">
      <c r="A10" s="5"/>
      <c r="B10" s="312">
        <v>2015</v>
      </c>
      <c r="C10" s="313">
        <v>406</v>
      </c>
      <c r="D10" s="313">
        <v>1189446</v>
      </c>
      <c r="E10" s="313"/>
      <c r="F10" s="313">
        <v>523</v>
      </c>
      <c r="G10" s="313">
        <v>2170672</v>
      </c>
      <c r="H10" s="313">
        <v>929</v>
      </c>
      <c r="I10" s="313">
        <f>D10+G10</f>
        <v>3360118</v>
      </c>
      <c r="J10" s="241"/>
      <c r="M10" s="84">
        <v>2015</v>
      </c>
      <c r="N10" s="8">
        <v>406</v>
      </c>
      <c r="O10" s="8">
        <v>523</v>
      </c>
    </row>
    <row r="11" spans="1:15" ht="15.75" customHeight="1">
      <c r="A11" s="5"/>
      <c r="B11" s="312">
        <v>2016</v>
      </c>
      <c r="C11" s="313">
        <v>212</v>
      </c>
      <c r="D11" s="313">
        <v>2044788</v>
      </c>
      <c r="E11" s="313"/>
      <c r="F11" s="313">
        <v>299</v>
      </c>
      <c r="G11" s="313">
        <v>1346837</v>
      </c>
      <c r="H11" s="313">
        <v>511</v>
      </c>
      <c r="I11" s="313">
        <f>D11+G11</f>
        <v>3391625</v>
      </c>
      <c r="J11" s="5"/>
      <c r="M11" s="84">
        <v>2016</v>
      </c>
      <c r="N11" s="12">
        <v>212</v>
      </c>
      <c r="O11" s="12">
        <v>299</v>
      </c>
    </row>
    <row r="12" spans="1:15" ht="16.5" customHeight="1">
      <c r="A12" s="5"/>
      <c r="B12" s="312">
        <v>2017</v>
      </c>
      <c r="C12" s="313">
        <v>132</v>
      </c>
      <c r="D12" s="313">
        <v>544047</v>
      </c>
      <c r="E12" s="313"/>
      <c r="F12" s="313">
        <v>191</v>
      </c>
      <c r="G12" s="313">
        <v>1408939</v>
      </c>
      <c r="H12" s="313">
        <v>323</v>
      </c>
      <c r="I12" s="313">
        <v>1952986</v>
      </c>
      <c r="J12" s="5"/>
      <c r="M12" s="84">
        <v>2017</v>
      </c>
      <c r="N12" s="8">
        <v>132</v>
      </c>
      <c r="O12" s="8">
        <v>191</v>
      </c>
    </row>
    <row r="13" spans="1:15" ht="15.75" customHeight="1">
      <c r="B13" s="312">
        <v>2018</v>
      </c>
      <c r="C13" s="313">
        <v>91</v>
      </c>
      <c r="D13" s="313">
        <v>176662</v>
      </c>
      <c r="E13" s="314"/>
      <c r="F13" s="313">
        <v>184</v>
      </c>
      <c r="G13" s="313">
        <v>390403</v>
      </c>
      <c r="H13" s="313">
        <f>C13+F13</f>
        <v>275</v>
      </c>
      <c r="I13" s="313">
        <f>SUM(D13,G13)</f>
        <v>567065</v>
      </c>
      <c r="M13" s="84">
        <v>2018</v>
      </c>
      <c r="N13" s="12">
        <v>91</v>
      </c>
      <c r="O13" s="12">
        <v>184</v>
      </c>
    </row>
    <row r="14" spans="1:15" ht="15.6">
      <c r="A14" s="5"/>
      <c r="B14" s="312">
        <v>2019</v>
      </c>
      <c r="C14" s="313">
        <v>321</v>
      </c>
      <c r="D14" s="313">
        <v>432193</v>
      </c>
      <c r="E14" s="315"/>
      <c r="F14" s="313">
        <v>370</v>
      </c>
      <c r="G14" s="313">
        <v>2359198</v>
      </c>
      <c r="H14" s="313">
        <v>691</v>
      </c>
      <c r="I14" s="313">
        <f>D14+G14</f>
        <v>2791391</v>
      </c>
      <c r="J14" s="5"/>
      <c r="M14" s="119">
        <v>2019</v>
      </c>
      <c r="N14" s="8">
        <v>321</v>
      </c>
      <c r="O14" s="8">
        <v>370</v>
      </c>
    </row>
    <row r="15" spans="1:15" ht="12" customHeight="1">
      <c r="B15" s="312">
        <v>2020</v>
      </c>
      <c r="C15" s="313">
        <v>216</v>
      </c>
      <c r="D15" s="313">
        <v>393912</v>
      </c>
      <c r="E15" s="314"/>
      <c r="F15" s="313">
        <v>335</v>
      </c>
      <c r="G15" s="313">
        <v>1574023</v>
      </c>
      <c r="H15" s="313">
        <v>551</v>
      </c>
      <c r="I15" s="313">
        <v>1967935</v>
      </c>
      <c r="M15" s="119">
        <v>2020</v>
      </c>
      <c r="N15" s="12">
        <v>216</v>
      </c>
      <c r="O15" s="12">
        <v>335</v>
      </c>
    </row>
    <row r="16" spans="1:15" ht="20.25" customHeight="1">
      <c r="B16" s="312">
        <v>2021</v>
      </c>
      <c r="C16" s="313">
        <v>310</v>
      </c>
      <c r="D16" s="313">
        <v>589421</v>
      </c>
      <c r="E16" s="314"/>
      <c r="F16" s="313">
        <v>737</v>
      </c>
      <c r="G16" s="313">
        <v>1968578</v>
      </c>
      <c r="H16" s="313">
        <v>1047</v>
      </c>
      <c r="I16" s="313">
        <v>2557999</v>
      </c>
      <c r="M16" s="119">
        <v>2021</v>
      </c>
      <c r="N16" s="8">
        <v>310</v>
      </c>
      <c r="O16" s="8">
        <v>737</v>
      </c>
    </row>
    <row r="17" spans="1:17" ht="18.75" customHeight="1">
      <c r="B17" s="312">
        <v>2022</v>
      </c>
      <c r="C17" s="313">
        <v>496</v>
      </c>
      <c r="D17" s="313">
        <v>838402</v>
      </c>
      <c r="E17" s="314"/>
      <c r="F17" s="313">
        <v>1153</v>
      </c>
      <c r="G17" s="313">
        <v>3547128</v>
      </c>
      <c r="H17" s="313">
        <v>1649</v>
      </c>
      <c r="I17" s="313">
        <v>4385531</v>
      </c>
      <c r="M17" s="119">
        <v>2022</v>
      </c>
      <c r="N17" s="12">
        <v>496</v>
      </c>
      <c r="O17" s="12">
        <v>1153</v>
      </c>
    </row>
    <row r="18" spans="1:17" ht="15.6">
      <c r="B18" s="312">
        <v>2023</v>
      </c>
      <c r="C18" s="313">
        <v>604</v>
      </c>
      <c r="D18" s="313">
        <v>1320777</v>
      </c>
      <c r="E18" s="314"/>
      <c r="F18" s="313">
        <v>1400</v>
      </c>
      <c r="G18" s="313">
        <v>5896605</v>
      </c>
      <c r="H18" s="313">
        <v>2004</v>
      </c>
      <c r="I18" s="313">
        <v>7217384</v>
      </c>
      <c r="M18" s="119">
        <v>2023</v>
      </c>
      <c r="N18" s="8">
        <v>604</v>
      </c>
      <c r="O18" s="8">
        <v>1400</v>
      </c>
    </row>
    <row r="19" spans="1:17" ht="15.6">
      <c r="A19" t="s">
        <v>223</v>
      </c>
      <c r="B19" s="470">
        <v>2024</v>
      </c>
      <c r="C19" s="390">
        <v>187</v>
      </c>
      <c r="D19" s="390">
        <v>236068</v>
      </c>
      <c r="E19" s="391"/>
      <c r="F19" s="390">
        <v>432</v>
      </c>
      <c r="G19" s="390">
        <v>960799</v>
      </c>
      <c r="H19" s="390">
        <f>C19+F19</f>
        <v>619</v>
      </c>
      <c r="I19" s="390">
        <v>1196868</v>
      </c>
      <c r="J19" s="7"/>
      <c r="M19" s="119">
        <v>2024</v>
      </c>
      <c r="N19" s="12">
        <v>187</v>
      </c>
      <c r="O19" s="12">
        <v>432</v>
      </c>
    </row>
    <row r="20" spans="1:17" ht="15.6">
      <c r="A20" t="s">
        <v>223</v>
      </c>
      <c r="B20" s="375" t="s">
        <v>224</v>
      </c>
      <c r="C20" s="375"/>
      <c r="D20" s="375"/>
      <c r="E20" s="375"/>
      <c r="F20" s="375"/>
      <c r="G20" s="375"/>
      <c r="H20" s="375"/>
      <c r="I20" s="473"/>
    </row>
    <row r="21" spans="1:17" ht="15">
      <c r="B21" s="286"/>
      <c r="C21" s="286"/>
      <c r="D21" s="286"/>
      <c r="E21" s="286"/>
      <c r="F21" s="286"/>
      <c r="G21" s="286"/>
      <c r="H21" s="286"/>
      <c r="I21" s="286"/>
    </row>
    <row r="22" spans="1:17" ht="15">
      <c r="B22" s="286"/>
      <c r="C22" s="286"/>
      <c r="D22" s="286"/>
      <c r="E22" s="286"/>
      <c r="F22" s="286"/>
      <c r="G22" s="286"/>
      <c r="H22" s="286"/>
      <c r="I22" s="286"/>
    </row>
    <row r="23" spans="1:17" ht="15">
      <c r="B23" s="286"/>
      <c r="C23" s="286"/>
      <c r="D23" s="286"/>
      <c r="E23" s="286"/>
      <c r="F23" s="286"/>
      <c r="G23" s="286"/>
      <c r="H23" s="286"/>
      <c r="I23" s="286"/>
    </row>
    <row r="24" spans="1:17" ht="15.6" thickBot="1">
      <c r="B24" s="286"/>
      <c r="C24" s="286"/>
      <c r="D24" s="286"/>
      <c r="E24" s="286"/>
      <c r="F24" s="286"/>
      <c r="G24" s="286"/>
      <c r="H24" s="286"/>
      <c r="I24" s="286"/>
      <c r="Q24" s="189"/>
    </row>
    <row r="25" spans="1:17" ht="15">
      <c r="B25" s="286"/>
      <c r="C25" s="286"/>
      <c r="D25" s="286"/>
      <c r="E25" s="286"/>
      <c r="F25" s="286"/>
      <c r="G25" s="286"/>
      <c r="H25" s="286"/>
      <c r="I25" s="286"/>
    </row>
    <row r="26" spans="1:17" ht="15">
      <c r="B26" s="286"/>
      <c r="C26" s="286"/>
      <c r="D26" s="286"/>
      <c r="E26" s="286"/>
      <c r="F26" s="286"/>
      <c r="G26" s="286"/>
      <c r="H26" s="286"/>
      <c r="I26" s="286"/>
    </row>
    <row r="27" spans="1:17" ht="15">
      <c r="B27" s="286"/>
      <c r="C27" s="286"/>
      <c r="D27" s="286"/>
      <c r="E27" s="286"/>
      <c r="F27" s="286"/>
      <c r="G27" s="286"/>
      <c r="H27" s="286"/>
      <c r="I27" s="286"/>
    </row>
    <row r="28" spans="1:17" ht="15">
      <c r="B28" s="286"/>
      <c r="C28" s="286"/>
      <c r="D28" s="286"/>
      <c r="E28" s="286"/>
      <c r="F28" s="286"/>
      <c r="G28" s="286"/>
      <c r="H28" s="286"/>
      <c r="I28" s="286"/>
    </row>
    <row r="29" spans="1:17" ht="15">
      <c r="B29" s="286"/>
      <c r="C29" s="286"/>
      <c r="D29" s="286"/>
      <c r="E29" s="286"/>
      <c r="F29" s="286"/>
      <c r="G29" s="286"/>
      <c r="H29" s="286"/>
      <c r="I29" s="286"/>
    </row>
    <row r="30" spans="1:17" ht="15">
      <c r="B30" s="286"/>
      <c r="C30" s="286"/>
      <c r="D30" s="286"/>
      <c r="E30" s="286"/>
      <c r="F30" s="286"/>
      <c r="G30" s="286"/>
      <c r="H30" s="286"/>
      <c r="I30" s="286"/>
    </row>
    <row r="31" spans="1:17" ht="15">
      <c r="B31" s="286"/>
      <c r="C31" s="286"/>
      <c r="D31" s="286"/>
      <c r="E31" s="286"/>
      <c r="F31" s="286"/>
      <c r="G31" s="286"/>
      <c r="H31" s="286"/>
      <c r="I31" s="286"/>
    </row>
    <row r="32" spans="1:17" ht="15">
      <c r="B32" s="287"/>
      <c r="C32" s="287"/>
      <c r="D32" s="286"/>
      <c r="E32" s="286"/>
      <c r="F32" s="286"/>
      <c r="G32" s="286" t="s">
        <v>28</v>
      </c>
      <c r="H32" s="286"/>
      <c r="I32" s="287"/>
    </row>
    <row r="33" spans="2:19" ht="15">
      <c r="B33" s="287"/>
      <c r="C33" s="287"/>
      <c r="D33" s="287"/>
      <c r="E33" s="287"/>
      <c r="F33" s="287"/>
      <c r="G33" s="287"/>
      <c r="H33" s="287"/>
      <c r="I33" s="287"/>
    </row>
    <row r="34" spans="2:19" ht="16.2" thickBot="1">
      <c r="B34" s="287"/>
      <c r="C34" s="286"/>
      <c r="D34" s="90"/>
      <c r="E34" s="316"/>
      <c r="F34" s="317"/>
      <c r="G34" s="287"/>
      <c r="H34" s="286"/>
      <c r="I34" s="286"/>
      <c r="K34" s="166" t="s">
        <v>44</v>
      </c>
      <c r="L34" s="168"/>
      <c r="M34" s="14"/>
    </row>
    <row r="35" spans="2:19" ht="18" customHeight="1" thickTop="1" thickBot="1">
      <c r="B35" s="287"/>
      <c r="C35" s="287"/>
      <c r="D35" s="286"/>
      <c r="E35" s="318"/>
      <c r="F35" s="90"/>
      <c r="G35" s="287"/>
      <c r="H35" s="286"/>
      <c r="I35" s="286"/>
      <c r="K35" s="481" t="s">
        <v>7</v>
      </c>
      <c r="L35" s="476" t="s">
        <v>10</v>
      </c>
      <c r="M35" s="476"/>
      <c r="N35" s="14"/>
      <c r="O35" s="14"/>
      <c r="P35" s="14"/>
      <c r="Q35" s="167" t="s">
        <v>37</v>
      </c>
    </row>
    <row r="36" spans="2:19" ht="16.5" customHeight="1" thickTop="1" thickBot="1">
      <c r="B36" s="287"/>
      <c r="C36" s="287"/>
      <c r="D36" s="286"/>
      <c r="E36" s="318"/>
      <c r="F36" s="90"/>
      <c r="G36" s="287"/>
      <c r="H36" s="286"/>
      <c r="I36" s="286"/>
      <c r="K36" s="482"/>
      <c r="L36" s="115" t="s">
        <v>101</v>
      </c>
      <c r="M36" s="115" t="s">
        <v>9</v>
      </c>
      <c r="N36" s="476" t="s">
        <v>11</v>
      </c>
      <c r="O36" s="476"/>
      <c r="P36" s="477" t="s">
        <v>90</v>
      </c>
      <c r="Q36" s="477"/>
    </row>
    <row r="37" spans="2:19" ht="16.5" customHeight="1" thickBot="1">
      <c r="B37" s="5"/>
      <c r="C37" s="91"/>
      <c r="E37" s="93"/>
      <c r="F37" s="89"/>
      <c r="G37" s="5"/>
      <c r="J37" s="131"/>
      <c r="K37" s="86" t="s">
        <v>70</v>
      </c>
      <c r="L37" s="169">
        <v>37</v>
      </c>
      <c r="M37" s="124">
        <v>7912522</v>
      </c>
      <c r="N37" s="115" t="s">
        <v>102</v>
      </c>
      <c r="O37" s="115" t="s">
        <v>9</v>
      </c>
      <c r="P37" s="115" t="s">
        <v>8</v>
      </c>
      <c r="Q37" s="115" t="s">
        <v>9</v>
      </c>
    </row>
    <row r="38" spans="2:19" ht="15.6">
      <c r="B38" s="5"/>
      <c r="C38" s="91"/>
      <c r="E38" s="93"/>
      <c r="F38" s="89"/>
      <c r="G38" s="5"/>
      <c r="J38" s="131"/>
      <c r="K38" s="132" t="s">
        <v>12</v>
      </c>
      <c r="L38" s="164">
        <v>5</v>
      </c>
      <c r="M38" s="157">
        <v>44335276</v>
      </c>
      <c r="N38" s="169">
        <v>115</v>
      </c>
      <c r="O38" s="130">
        <v>51122625</v>
      </c>
      <c r="P38" s="169">
        <v>135</v>
      </c>
      <c r="Q38" s="125">
        <v>59035147</v>
      </c>
    </row>
    <row r="39" spans="2:19" ht="15.6">
      <c r="B39" s="5"/>
      <c r="C39" s="91"/>
      <c r="E39" s="93"/>
      <c r="F39" s="89"/>
      <c r="G39" s="5"/>
      <c r="K39" s="86" t="s">
        <v>1</v>
      </c>
      <c r="L39" s="169">
        <v>72</v>
      </c>
      <c r="M39" s="124">
        <v>13011526</v>
      </c>
      <c r="N39" s="133">
        <v>17</v>
      </c>
      <c r="O39" s="134">
        <v>31720636</v>
      </c>
      <c r="P39" s="60">
        <v>29</v>
      </c>
      <c r="Q39" s="135">
        <v>76055912</v>
      </c>
    </row>
    <row r="40" spans="2:19" ht="15.6">
      <c r="B40" s="5"/>
      <c r="C40" s="91"/>
      <c r="E40" s="93"/>
      <c r="F40" s="89"/>
      <c r="G40" s="5"/>
      <c r="K40" s="141" t="s">
        <v>58</v>
      </c>
      <c r="L40" s="133">
        <v>32</v>
      </c>
      <c r="M40" s="134">
        <v>78219151</v>
      </c>
      <c r="N40" s="169">
        <v>41</v>
      </c>
      <c r="O40" s="110">
        <v>112628667</v>
      </c>
      <c r="P40" s="169">
        <v>65</v>
      </c>
      <c r="Q40" s="125">
        <v>125640193</v>
      </c>
    </row>
    <row r="41" spans="2:19" ht="15.6">
      <c r="B41" s="5"/>
      <c r="C41" s="91"/>
      <c r="E41" s="89"/>
      <c r="F41" s="5"/>
      <c r="I41" s="5"/>
      <c r="J41" s="156"/>
      <c r="K41" s="169">
        <v>24</v>
      </c>
      <c r="L41" s="124">
        <v>179716575</v>
      </c>
      <c r="M41" s="133">
        <v>34</v>
      </c>
      <c r="N41" s="134">
        <v>120038148</v>
      </c>
      <c r="O41" s="60">
        <v>46</v>
      </c>
      <c r="P41" s="135">
        <v>198257299</v>
      </c>
    </row>
    <row r="42" spans="2:19" ht="15.6">
      <c r="B42" s="5"/>
      <c r="C42" s="91"/>
      <c r="E42" s="89"/>
      <c r="F42" s="5"/>
      <c r="J42" s="156"/>
      <c r="K42" s="133">
        <v>7</v>
      </c>
      <c r="L42" s="134">
        <v>5734063</v>
      </c>
      <c r="M42" s="169">
        <v>31</v>
      </c>
      <c r="N42" s="130">
        <v>43554832</v>
      </c>
      <c r="O42" s="169">
        <v>121</v>
      </c>
      <c r="P42" s="125">
        <v>223271407</v>
      </c>
    </row>
    <row r="43" spans="2:19" ht="15.6">
      <c r="B43" s="5"/>
      <c r="C43" s="91"/>
      <c r="E43" s="89"/>
      <c r="F43" s="5"/>
      <c r="J43" s="156"/>
      <c r="K43" s="169">
        <v>18</v>
      </c>
      <c r="L43" s="124">
        <v>11766765</v>
      </c>
      <c r="M43" s="133">
        <v>12</v>
      </c>
      <c r="N43" s="134">
        <v>18723614</v>
      </c>
      <c r="O43" s="60">
        <v>18</v>
      </c>
      <c r="P43" s="135">
        <v>24457677</v>
      </c>
    </row>
    <row r="44" spans="2:19" ht="15.6">
      <c r="B44" s="5"/>
      <c r="C44" s="91"/>
      <c r="E44" s="89"/>
      <c r="F44" s="5"/>
      <c r="J44" s="156"/>
      <c r="K44" s="133">
        <v>12</v>
      </c>
      <c r="L44" s="134">
        <v>8836079</v>
      </c>
      <c r="M44" s="169">
        <v>20</v>
      </c>
      <c r="N44" s="130">
        <v>24631421</v>
      </c>
      <c r="O44" s="169">
        <v>34</v>
      </c>
      <c r="P44" s="125">
        <v>36398186</v>
      </c>
    </row>
    <row r="45" spans="2:19" ht="15.6">
      <c r="B45" s="5"/>
      <c r="C45" s="91"/>
      <c r="E45" s="89"/>
      <c r="F45" s="5"/>
      <c r="I45" s="5"/>
      <c r="J45" s="156"/>
      <c r="K45" s="169">
        <v>2</v>
      </c>
      <c r="L45" s="169">
        <v>0</v>
      </c>
      <c r="M45" s="133">
        <v>16</v>
      </c>
      <c r="N45" s="134">
        <v>1064935053</v>
      </c>
      <c r="O45" s="60">
        <v>24</v>
      </c>
      <c r="P45" s="135">
        <v>1073771132</v>
      </c>
    </row>
    <row r="46" spans="2:19" ht="15.6">
      <c r="B46" s="5"/>
      <c r="C46" s="91"/>
      <c r="E46" s="89"/>
      <c r="F46" s="5"/>
      <c r="J46" s="156"/>
      <c r="K46" s="133">
        <v>3</v>
      </c>
      <c r="L46" s="134">
        <v>389900</v>
      </c>
      <c r="M46" s="169">
        <v>1</v>
      </c>
      <c r="N46" s="130">
        <v>1486750</v>
      </c>
      <c r="O46" s="169">
        <v>1</v>
      </c>
      <c r="P46" s="125">
        <v>1486750</v>
      </c>
    </row>
    <row r="47" spans="2:19" ht="15.6">
      <c r="B47" s="5"/>
      <c r="C47" s="91"/>
      <c r="E47" s="89"/>
      <c r="F47" s="5"/>
      <c r="J47" s="156"/>
      <c r="K47" s="169">
        <v>11</v>
      </c>
      <c r="L47" s="124">
        <v>6343388</v>
      </c>
      <c r="M47" s="133">
        <v>6</v>
      </c>
      <c r="N47" s="134">
        <v>26018345</v>
      </c>
      <c r="O47" s="60">
        <v>7</v>
      </c>
      <c r="P47" s="135">
        <v>26408245</v>
      </c>
    </row>
    <row r="48" spans="2:19" ht="15.6">
      <c r="E48" s="90"/>
      <c r="F48" s="90"/>
      <c r="G48" s="90"/>
      <c r="H48" s="90"/>
      <c r="I48" s="5"/>
      <c r="J48" s="11"/>
      <c r="M48" s="86" t="s">
        <v>106</v>
      </c>
      <c r="N48" s="169">
        <v>9</v>
      </c>
      <c r="O48" s="124"/>
      <c r="P48" s="169">
        <v>17</v>
      </c>
      <c r="Q48" s="130">
        <v>41381336</v>
      </c>
      <c r="R48" s="169">
        <v>31</v>
      </c>
      <c r="S48" s="125">
        <v>47724724</v>
      </c>
    </row>
    <row r="49" spans="6:19" ht="15.6">
      <c r="F49" s="95"/>
      <c r="M49" s="156" t="s">
        <v>5</v>
      </c>
      <c r="N49" s="66">
        <v>15</v>
      </c>
      <c r="O49" s="157">
        <v>7033343</v>
      </c>
      <c r="P49" s="66">
        <v>7</v>
      </c>
      <c r="Q49" s="60">
        <v>17033183</v>
      </c>
      <c r="R49" s="66">
        <v>13</v>
      </c>
      <c r="S49" s="158">
        <v>24066526</v>
      </c>
    </row>
    <row r="50" spans="6:19" ht="16.2" thickBot="1">
      <c r="M50" s="159" t="s">
        <v>6</v>
      </c>
      <c r="N50" s="160">
        <v>63</v>
      </c>
      <c r="O50" s="150">
        <v>30613460</v>
      </c>
      <c r="P50" s="160">
        <v>18</v>
      </c>
      <c r="Q50" s="150">
        <v>20748970</v>
      </c>
      <c r="R50" s="150">
        <v>27</v>
      </c>
      <c r="S50" s="151">
        <v>51362430</v>
      </c>
    </row>
    <row r="51" spans="6:19" ht="16.2" thickBot="1">
      <c r="M51" s="161" t="s">
        <v>0</v>
      </c>
      <c r="N51" s="64">
        <f>SUM(N37:N50)</f>
        <v>1299388423</v>
      </c>
      <c r="O51" s="162">
        <f>SUM(O37:O50)</f>
        <v>233118982</v>
      </c>
      <c r="P51" s="64">
        <f t="shared" ref="P51:S51" si="0">SUM(P38:P50)</f>
        <v>1584050967</v>
      </c>
      <c r="Q51" s="114">
        <f t="shared" si="0"/>
        <v>339894741</v>
      </c>
      <c r="R51" s="64">
        <f t="shared" si="0"/>
        <v>71</v>
      </c>
      <c r="S51" s="163">
        <f t="shared" si="0"/>
        <v>123153680</v>
      </c>
    </row>
    <row r="52" spans="6:19" ht="14.4" thickTop="1">
      <c r="M52" s="140"/>
      <c r="N52" s="122"/>
      <c r="O52" s="123"/>
      <c r="P52" s="122"/>
      <c r="Q52" s="120"/>
      <c r="R52" s="20"/>
      <c r="S52" s="126"/>
    </row>
    <row r="53" spans="6:19" ht="15.6">
      <c r="M53" s="86"/>
      <c r="N53" s="169"/>
      <c r="O53" s="121"/>
      <c r="P53" s="169"/>
      <c r="Q53" s="53"/>
      <c r="R53" s="169"/>
      <c r="S53" s="125"/>
    </row>
    <row r="54" spans="6:19" ht="13.8">
      <c r="M54" s="109"/>
      <c r="N54" s="122"/>
      <c r="O54" s="123"/>
      <c r="P54" s="122"/>
      <c r="Q54" s="120"/>
      <c r="R54" s="20"/>
      <c r="S54" s="126"/>
    </row>
    <row r="55" spans="6:19" ht="15.6">
      <c r="M55" s="86"/>
      <c r="N55" s="169"/>
      <c r="O55" s="121"/>
      <c r="P55" s="169"/>
      <c r="Q55" s="53"/>
      <c r="R55" s="169"/>
      <c r="S55" s="125"/>
    </row>
    <row r="56" spans="6:19" ht="47.4" thickBot="1">
      <c r="M56" s="109"/>
      <c r="N56" s="115" t="s">
        <v>101</v>
      </c>
      <c r="O56" s="115" t="s">
        <v>102</v>
      </c>
      <c r="P56" s="122"/>
      <c r="Q56" s="120"/>
      <c r="R56" s="20"/>
      <c r="S56" s="126"/>
    </row>
    <row r="57" spans="6:19" ht="15.6">
      <c r="M57" s="86" t="s">
        <v>70</v>
      </c>
      <c r="N57" s="169">
        <v>37</v>
      </c>
      <c r="O57" s="169">
        <v>151</v>
      </c>
      <c r="P57" s="169"/>
      <c r="Q57" s="53"/>
      <c r="R57" s="169"/>
      <c r="S57" s="125"/>
    </row>
    <row r="58" spans="6:19" ht="15.6">
      <c r="M58" s="132" t="s">
        <v>12</v>
      </c>
      <c r="N58" s="164">
        <v>5</v>
      </c>
      <c r="O58" s="133">
        <v>23</v>
      </c>
      <c r="P58" s="122"/>
      <c r="Q58" s="120"/>
      <c r="R58" s="20"/>
      <c r="S58" s="126"/>
    </row>
    <row r="59" spans="6:19" ht="15.6">
      <c r="M59" s="86" t="s">
        <v>1</v>
      </c>
      <c r="N59" s="169">
        <v>72</v>
      </c>
      <c r="O59" s="169">
        <v>75</v>
      </c>
      <c r="P59" s="169"/>
      <c r="Q59" s="53"/>
      <c r="R59" s="169"/>
      <c r="S59" s="125"/>
    </row>
    <row r="60" spans="6:19" ht="15.6">
      <c r="M60" s="141" t="s">
        <v>58</v>
      </c>
      <c r="N60" s="133">
        <v>32</v>
      </c>
      <c r="O60" s="133">
        <v>107</v>
      </c>
      <c r="P60" s="142"/>
      <c r="Q60" s="143"/>
      <c r="R60" s="139"/>
      <c r="S60" s="144"/>
    </row>
    <row r="61" spans="6:19" ht="15.6">
      <c r="M61" s="86" t="s">
        <v>2</v>
      </c>
      <c r="N61" s="169">
        <v>24</v>
      </c>
      <c r="O61" s="169">
        <v>68</v>
      </c>
      <c r="P61" s="145"/>
      <c r="Q61" s="4"/>
      <c r="R61" s="146"/>
      <c r="S61" s="147"/>
    </row>
    <row r="62" spans="6:19" ht="15.6">
      <c r="M62" s="132" t="s">
        <v>3</v>
      </c>
      <c r="N62" s="133">
        <v>7</v>
      </c>
      <c r="O62" s="133">
        <v>34</v>
      </c>
    </row>
    <row r="63" spans="6:19" ht="15.6">
      <c r="M63" s="86" t="s">
        <v>59</v>
      </c>
      <c r="N63" s="169">
        <v>18</v>
      </c>
      <c r="O63" s="169">
        <v>50</v>
      </c>
    </row>
    <row r="64" spans="6:19" ht="15.6">
      <c r="M64" s="132" t="s">
        <v>4</v>
      </c>
      <c r="N64" s="133">
        <v>12</v>
      </c>
      <c r="O64" s="133">
        <v>68</v>
      </c>
    </row>
    <row r="65" spans="13:15" ht="31.2">
      <c r="M65" s="86" t="s">
        <v>60</v>
      </c>
      <c r="N65" s="169">
        <v>2</v>
      </c>
      <c r="O65" s="169">
        <v>5</v>
      </c>
    </row>
    <row r="66" spans="13:15" ht="15.6">
      <c r="M66" s="132" t="s">
        <v>52</v>
      </c>
      <c r="N66" s="133">
        <v>3</v>
      </c>
      <c r="O66" s="133">
        <v>14</v>
      </c>
    </row>
    <row r="67" spans="13:15" ht="15.6">
      <c r="M67" s="86" t="s">
        <v>53</v>
      </c>
      <c r="N67" s="169">
        <v>11</v>
      </c>
      <c r="O67" s="185">
        <v>40</v>
      </c>
    </row>
    <row r="68" spans="13:15" ht="15.6">
      <c r="M68" s="86" t="s">
        <v>106</v>
      </c>
      <c r="N68" s="169">
        <v>9</v>
      </c>
      <c r="O68" s="169">
        <v>35</v>
      </c>
    </row>
    <row r="69" spans="13:15" ht="15.6">
      <c r="M69" s="156" t="s">
        <v>5</v>
      </c>
      <c r="N69" s="66">
        <v>15</v>
      </c>
      <c r="O69" s="66">
        <v>15</v>
      </c>
    </row>
    <row r="70" spans="13:15" ht="16.2" thickBot="1">
      <c r="M70" s="159" t="s">
        <v>6</v>
      </c>
      <c r="N70" s="160">
        <v>63</v>
      </c>
      <c r="O70" s="160">
        <v>52</v>
      </c>
    </row>
  </sheetData>
  <mergeCells count="9">
    <mergeCell ref="L35:M35"/>
    <mergeCell ref="N36:O36"/>
    <mergeCell ref="P36:Q36"/>
    <mergeCell ref="B3:I3"/>
    <mergeCell ref="C5:D5"/>
    <mergeCell ref="F5:G5"/>
    <mergeCell ref="H5:I5"/>
    <mergeCell ref="K35:K36"/>
    <mergeCell ref="H4:I4"/>
  </mergeCells>
  <printOptions horizontalCentered="1" verticalCentered="1"/>
  <pageMargins left="0.31496062992125984" right="0.15748031496062992" top="0.74803149606299213" bottom="0.98425196850393704" header="0.31496062992125984" footer="0.31496062992125984"/>
  <pageSetup paperSize="9" scale="95" orientation="portrait" r:id="rId1"/>
  <headerFooter>
    <oddFooter xml:space="preserve">&amp;C&amp;14 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rightToLeft="1" view="pageBreakPreview" zoomScale="95" zoomScaleSheetLayoutView="95" workbookViewId="0">
      <selection activeCell="B5" sqref="B5:P26"/>
    </sheetView>
  </sheetViews>
  <sheetFormatPr defaultRowHeight="21.9" customHeight="1"/>
  <cols>
    <col min="1" max="1" width="0.5546875" customWidth="1"/>
    <col min="2" max="2" width="30" style="57" customWidth="1"/>
    <col min="3" max="3" width="6" customWidth="1"/>
    <col min="4" max="4" width="11.33203125" customWidth="1"/>
    <col min="5" max="5" width="7.33203125" customWidth="1"/>
    <col min="6" max="6" width="13.5546875" customWidth="1"/>
    <col min="7" max="7" width="4.88671875" customWidth="1"/>
    <col min="8" max="8" width="9.5546875" customWidth="1"/>
    <col min="9" max="9" width="6.6640625" customWidth="1"/>
    <col min="10" max="10" width="14.88671875" customWidth="1"/>
    <col min="11" max="11" width="5.6640625" customWidth="1"/>
    <col min="12" max="12" width="14.77734375" customWidth="1"/>
    <col min="13" max="13" width="7.44140625" customWidth="1"/>
    <col min="14" max="14" width="14.5546875" customWidth="1"/>
    <col min="15" max="15" width="7.33203125" customWidth="1"/>
    <col min="16" max="16" width="15.5546875" customWidth="1"/>
    <col min="17" max="17" width="2.77734375" customWidth="1"/>
  </cols>
  <sheetData>
    <row r="1" spans="1:17" ht="21.9" customHeight="1">
      <c r="B1" s="438"/>
      <c r="C1" s="518" t="s">
        <v>203</v>
      </c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286"/>
      <c r="P1" s="286"/>
    </row>
    <row r="2" spans="1:17" ht="24.75" customHeight="1" thickBot="1">
      <c r="B2" s="510" t="s">
        <v>40</v>
      </c>
      <c r="C2" s="510"/>
      <c r="D2" s="452"/>
      <c r="E2" s="452"/>
      <c r="F2" s="452"/>
      <c r="G2" s="453"/>
      <c r="H2" s="437"/>
      <c r="I2" s="437"/>
      <c r="J2" s="437"/>
      <c r="K2" s="437"/>
      <c r="L2" s="437"/>
      <c r="M2" s="453"/>
      <c r="N2" s="453"/>
      <c r="P2" s="426" t="s">
        <v>37</v>
      </c>
    </row>
    <row r="3" spans="1:17" ht="39.75" customHeight="1" thickTop="1">
      <c r="B3" s="490" t="s">
        <v>13</v>
      </c>
      <c r="C3" s="480" t="s">
        <v>91</v>
      </c>
      <c r="D3" s="480"/>
      <c r="E3" s="480" t="s">
        <v>87</v>
      </c>
      <c r="F3" s="480"/>
      <c r="G3" s="480" t="s">
        <v>134</v>
      </c>
      <c r="H3" s="480"/>
      <c r="I3" s="511" t="s">
        <v>135</v>
      </c>
      <c r="J3" s="511"/>
      <c r="K3" s="480" t="s">
        <v>47</v>
      </c>
      <c r="L3" s="480"/>
      <c r="M3" s="480" t="s">
        <v>92</v>
      </c>
      <c r="N3" s="480"/>
      <c r="O3" s="480" t="s">
        <v>63</v>
      </c>
      <c r="P3" s="480"/>
    </row>
    <row r="4" spans="1:17" ht="34.5" customHeight="1" thickBot="1">
      <c r="B4" s="491"/>
      <c r="C4" s="231" t="s">
        <v>8</v>
      </c>
      <c r="D4" s="232" t="s">
        <v>9</v>
      </c>
      <c r="E4" s="232" t="s">
        <v>8</v>
      </c>
      <c r="F4" s="232" t="s">
        <v>9</v>
      </c>
      <c r="G4" s="232" t="s">
        <v>8</v>
      </c>
      <c r="H4" s="232" t="s">
        <v>9</v>
      </c>
      <c r="I4" s="232" t="s">
        <v>8</v>
      </c>
      <c r="J4" s="232" t="s">
        <v>9</v>
      </c>
      <c r="K4" s="232" t="s">
        <v>8</v>
      </c>
      <c r="L4" s="232" t="s">
        <v>9</v>
      </c>
      <c r="M4" s="232" t="s">
        <v>42</v>
      </c>
      <c r="N4" s="232" t="s">
        <v>9</v>
      </c>
      <c r="O4" s="232" t="s">
        <v>42</v>
      </c>
      <c r="P4" s="232" t="s">
        <v>65</v>
      </c>
    </row>
    <row r="5" spans="1:17" ht="18" customHeight="1" thickTop="1">
      <c r="B5" s="187" t="s">
        <v>33</v>
      </c>
      <c r="C5" s="67">
        <v>0</v>
      </c>
      <c r="D5" s="67">
        <v>0</v>
      </c>
      <c r="E5" s="67">
        <v>2</v>
      </c>
      <c r="F5" s="67">
        <v>190860</v>
      </c>
      <c r="G5" s="67">
        <v>0</v>
      </c>
      <c r="H5" s="67">
        <v>0</v>
      </c>
      <c r="I5" s="67">
        <v>1</v>
      </c>
      <c r="J5" s="67">
        <v>323727</v>
      </c>
      <c r="K5" s="67">
        <v>2</v>
      </c>
      <c r="L5" s="67">
        <v>2898348</v>
      </c>
      <c r="M5" s="97">
        <v>1</v>
      </c>
      <c r="N5" s="97">
        <v>85305</v>
      </c>
      <c r="O5" s="97">
        <f>C5+E5+G5+I5+K5+M5</f>
        <v>6</v>
      </c>
      <c r="P5" s="97">
        <f>D5+F5+H5+J5+L5+N5</f>
        <v>3498240</v>
      </c>
      <c r="Q5" s="131"/>
    </row>
    <row r="6" spans="1:17" ht="18" customHeight="1">
      <c r="B6" s="187" t="s">
        <v>166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1</v>
      </c>
      <c r="L6" s="67">
        <v>34524</v>
      </c>
      <c r="M6" s="97">
        <v>0</v>
      </c>
      <c r="N6" s="97">
        <v>0</v>
      </c>
      <c r="O6" s="97">
        <f t="shared" ref="O6:O25" si="0">C6+E6+G6+I6+K6+M6</f>
        <v>1</v>
      </c>
      <c r="P6" s="97">
        <f t="shared" ref="P6:P25" si="1">D6+F6+H6+J6+L6+N6</f>
        <v>34524</v>
      </c>
      <c r="Q6" s="131"/>
    </row>
    <row r="7" spans="1:17" ht="18" customHeight="1">
      <c r="B7" s="170" t="s">
        <v>16</v>
      </c>
      <c r="C7" s="180">
        <v>1</v>
      </c>
      <c r="D7" s="67">
        <v>532450</v>
      </c>
      <c r="E7" s="67">
        <v>0</v>
      </c>
      <c r="F7" s="67">
        <v>0</v>
      </c>
      <c r="G7" s="67">
        <v>0</v>
      </c>
      <c r="H7" s="67">
        <v>0</v>
      </c>
      <c r="I7" s="67">
        <v>3</v>
      </c>
      <c r="J7" s="67">
        <v>29991685</v>
      </c>
      <c r="K7" s="67">
        <v>2</v>
      </c>
      <c r="L7" s="67">
        <v>11306000</v>
      </c>
      <c r="M7" s="97">
        <v>3</v>
      </c>
      <c r="N7" s="97">
        <v>1917388</v>
      </c>
      <c r="O7" s="97">
        <f t="shared" si="0"/>
        <v>9</v>
      </c>
      <c r="P7" s="97">
        <f t="shared" si="1"/>
        <v>43747523</v>
      </c>
      <c r="Q7" s="131"/>
    </row>
    <row r="8" spans="1:17" ht="18" customHeight="1">
      <c r="B8" s="187" t="s">
        <v>17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3</v>
      </c>
      <c r="J8" s="67">
        <v>3192987</v>
      </c>
      <c r="K8" s="67">
        <v>0</v>
      </c>
      <c r="L8" s="67">
        <v>0</v>
      </c>
      <c r="M8" s="97">
        <v>1</v>
      </c>
      <c r="N8" s="97">
        <v>151355</v>
      </c>
      <c r="O8" s="97">
        <f t="shared" si="0"/>
        <v>4</v>
      </c>
      <c r="P8" s="97">
        <f t="shared" si="1"/>
        <v>3344342</v>
      </c>
      <c r="Q8" s="131"/>
    </row>
    <row r="9" spans="1:17" ht="18" customHeight="1">
      <c r="B9" s="170" t="s">
        <v>18</v>
      </c>
      <c r="C9" s="180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97">
        <v>2</v>
      </c>
      <c r="N9" s="97">
        <v>572964</v>
      </c>
      <c r="O9" s="97">
        <f t="shared" si="0"/>
        <v>2</v>
      </c>
      <c r="P9" s="97">
        <f t="shared" si="1"/>
        <v>572964</v>
      </c>
      <c r="Q9" s="131"/>
    </row>
    <row r="10" spans="1:17" ht="18" customHeight="1">
      <c r="B10" s="170" t="s">
        <v>138</v>
      </c>
      <c r="C10" s="180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97">
        <v>3</v>
      </c>
      <c r="N10" s="97">
        <v>2422059</v>
      </c>
      <c r="O10" s="97">
        <f t="shared" si="0"/>
        <v>3</v>
      </c>
      <c r="P10" s="97">
        <f t="shared" si="1"/>
        <v>2422059</v>
      </c>
      <c r="Q10" s="131"/>
    </row>
    <row r="11" spans="1:17" s="69" customFormat="1" ht="18" customHeight="1">
      <c r="A11" s="11"/>
      <c r="B11" s="170" t="s">
        <v>24</v>
      </c>
      <c r="C11" s="180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20</v>
      </c>
      <c r="L11" s="67">
        <v>93878148</v>
      </c>
      <c r="M11" s="97">
        <v>0</v>
      </c>
      <c r="N11" s="97">
        <v>0</v>
      </c>
      <c r="O11" s="97">
        <f t="shared" si="0"/>
        <v>20</v>
      </c>
      <c r="P11" s="97">
        <f t="shared" si="1"/>
        <v>93878148</v>
      </c>
      <c r="Q11" s="131"/>
    </row>
    <row r="12" spans="1:17" s="69" customFormat="1" ht="18" customHeight="1">
      <c r="A12" s="11"/>
      <c r="B12" s="170" t="s">
        <v>41</v>
      </c>
      <c r="C12" s="180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97">
        <v>7</v>
      </c>
      <c r="N12" s="97">
        <v>2665469</v>
      </c>
      <c r="O12" s="97">
        <f t="shared" si="0"/>
        <v>7</v>
      </c>
      <c r="P12" s="97">
        <f t="shared" si="1"/>
        <v>2665469</v>
      </c>
      <c r="Q12" s="131"/>
    </row>
    <row r="13" spans="1:17" s="69" customFormat="1" ht="18" customHeight="1">
      <c r="A13" s="11"/>
      <c r="B13" s="170" t="s">
        <v>19</v>
      </c>
      <c r="C13" s="180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2</v>
      </c>
      <c r="L13" s="67">
        <v>388226</v>
      </c>
      <c r="M13" s="97">
        <v>29</v>
      </c>
      <c r="N13" s="97">
        <v>28528881</v>
      </c>
      <c r="O13" s="97">
        <f t="shared" si="0"/>
        <v>31</v>
      </c>
      <c r="P13" s="97">
        <f t="shared" si="1"/>
        <v>28917107</v>
      </c>
      <c r="Q13" s="131"/>
    </row>
    <row r="14" spans="1:17" s="69" customFormat="1" ht="18" customHeight="1">
      <c r="A14" s="11"/>
      <c r="B14" s="170" t="s">
        <v>125</v>
      </c>
      <c r="C14" s="180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97">
        <v>2</v>
      </c>
      <c r="N14" s="97">
        <v>1440555</v>
      </c>
      <c r="O14" s="97">
        <f t="shared" si="0"/>
        <v>2</v>
      </c>
      <c r="P14" s="97">
        <f t="shared" si="1"/>
        <v>1440555</v>
      </c>
      <c r="Q14" s="131"/>
    </row>
    <row r="15" spans="1:17" s="69" customFormat="1" ht="18" customHeight="1">
      <c r="A15" s="11"/>
      <c r="B15" s="170" t="s">
        <v>126</v>
      </c>
      <c r="C15" s="180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97">
        <v>6</v>
      </c>
      <c r="N15" s="97">
        <v>18469786</v>
      </c>
      <c r="O15" s="97">
        <f t="shared" si="0"/>
        <v>6</v>
      </c>
      <c r="P15" s="97">
        <f t="shared" si="1"/>
        <v>18469786</v>
      </c>
      <c r="Q15" s="131"/>
    </row>
    <row r="16" spans="1:17" s="69" customFormat="1" ht="18" customHeight="1">
      <c r="A16" s="11"/>
      <c r="B16" s="170" t="s">
        <v>98</v>
      </c>
      <c r="C16" s="180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97">
        <v>3</v>
      </c>
      <c r="N16" s="97">
        <v>4039051</v>
      </c>
      <c r="O16" s="97">
        <f t="shared" si="0"/>
        <v>3</v>
      </c>
      <c r="P16" s="97">
        <f t="shared" si="1"/>
        <v>4039051</v>
      </c>
      <c r="Q16" s="131"/>
    </row>
    <row r="17" spans="1:17" s="69" customFormat="1" ht="18" customHeight="1">
      <c r="A17" s="11"/>
      <c r="B17" s="187" t="s">
        <v>172</v>
      </c>
      <c r="C17" s="180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97">
        <v>1</v>
      </c>
      <c r="N17" s="97">
        <v>19000</v>
      </c>
      <c r="O17" s="97">
        <f t="shared" si="0"/>
        <v>1</v>
      </c>
      <c r="P17" s="97">
        <f t="shared" si="1"/>
        <v>19000</v>
      </c>
      <c r="Q17" s="131"/>
    </row>
    <row r="18" spans="1:17" s="69" customFormat="1" ht="18" customHeight="1">
      <c r="A18" s="11"/>
      <c r="B18" s="170" t="s">
        <v>173</v>
      </c>
      <c r="C18" s="180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97">
        <v>3</v>
      </c>
      <c r="N18" s="97">
        <v>3138329</v>
      </c>
      <c r="O18" s="97">
        <f t="shared" si="0"/>
        <v>3</v>
      </c>
      <c r="P18" s="97">
        <f t="shared" si="1"/>
        <v>3138329</v>
      </c>
      <c r="Q18" s="131"/>
    </row>
    <row r="19" spans="1:17" s="69" customFormat="1" ht="17.25" customHeight="1">
      <c r="A19" s="11"/>
      <c r="B19" s="187" t="s">
        <v>167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97">
        <v>1</v>
      </c>
      <c r="N19" s="97">
        <v>223798</v>
      </c>
      <c r="O19" s="97">
        <f t="shared" si="0"/>
        <v>1</v>
      </c>
      <c r="P19" s="97">
        <f t="shared" si="1"/>
        <v>223798</v>
      </c>
      <c r="Q19" s="131"/>
    </row>
    <row r="20" spans="1:17" ht="18" customHeight="1">
      <c r="A20" s="11"/>
      <c r="B20" s="170" t="s">
        <v>181</v>
      </c>
      <c r="C20" s="180">
        <v>1</v>
      </c>
      <c r="D20" s="67">
        <v>7468420</v>
      </c>
      <c r="E20" s="67">
        <v>0</v>
      </c>
      <c r="F20" s="67">
        <v>0</v>
      </c>
      <c r="G20" s="67">
        <v>0</v>
      </c>
      <c r="H20" s="67">
        <v>0</v>
      </c>
      <c r="I20" s="67">
        <v>54</v>
      </c>
      <c r="J20" s="67">
        <v>76881858</v>
      </c>
      <c r="K20" s="67">
        <v>165</v>
      </c>
      <c r="L20" s="67">
        <v>375757360</v>
      </c>
      <c r="M20" s="97">
        <v>145</v>
      </c>
      <c r="N20" s="97">
        <v>274231014</v>
      </c>
      <c r="O20" s="97">
        <f t="shared" si="0"/>
        <v>365</v>
      </c>
      <c r="P20" s="97">
        <f t="shared" si="1"/>
        <v>734338652</v>
      </c>
      <c r="Q20" s="131"/>
    </row>
    <row r="21" spans="1:17" ht="18" customHeight="1">
      <c r="A21" s="11"/>
      <c r="B21" s="170" t="s">
        <v>21</v>
      </c>
      <c r="C21" s="180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</v>
      </c>
      <c r="J21" s="67">
        <v>4100306</v>
      </c>
      <c r="K21" s="67">
        <v>22</v>
      </c>
      <c r="L21" s="67">
        <v>76257616</v>
      </c>
      <c r="M21" s="97">
        <v>7</v>
      </c>
      <c r="N21" s="97">
        <v>27052279</v>
      </c>
      <c r="O21" s="97">
        <f t="shared" si="0"/>
        <v>35</v>
      </c>
      <c r="P21" s="97">
        <f t="shared" si="1"/>
        <v>107410201</v>
      </c>
      <c r="Q21" s="131"/>
    </row>
    <row r="22" spans="1:17" ht="18" customHeight="1">
      <c r="A22" s="11"/>
      <c r="B22" s="170" t="s">
        <v>179</v>
      </c>
      <c r="C22" s="180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97">
        <v>2</v>
      </c>
      <c r="N22" s="97">
        <v>2206325</v>
      </c>
      <c r="O22" s="97">
        <f t="shared" si="0"/>
        <v>2</v>
      </c>
      <c r="P22" s="97">
        <f t="shared" si="1"/>
        <v>2206325</v>
      </c>
      <c r="Q22" s="131"/>
    </row>
    <row r="23" spans="1:17" ht="18" customHeight="1">
      <c r="A23" s="11"/>
      <c r="B23" s="170" t="s">
        <v>54</v>
      </c>
      <c r="C23" s="180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97">
        <v>2</v>
      </c>
      <c r="N23" s="97">
        <v>1916672</v>
      </c>
      <c r="O23" s="97">
        <f t="shared" si="0"/>
        <v>2</v>
      </c>
      <c r="P23" s="97">
        <f t="shared" si="1"/>
        <v>1916672</v>
      </c>
      <c r="Q23" s="131"/>
    </row>
    <row r="24" spans="1:17" ht="18" customHeight="1">
      <c r="A24" s="73"/>
      <c r="B24" s="187" t="s">
        <v>23</v>
      </c>
      <c r="C24" s="67">
        <v>0</v>
      </c>
      <c r="D24" s="67">
        <v>0</v>
      </c>
      <c r="E24" s="67">
        <v>0</v>
      </c>
      <c r="F24" s="67">
        <v>0</v>
      </c>
      <c r="G24" s="67">
        <v>1</v>
      </c>
      <c r="H24" s="67">
        <v>452676</v>
      </c>
      <c r="I24" s="67">
        <v>2</v>
      </c>
      <c r="J24" s="67">
        <v>751186</v>
      </c>
      <c r="K24" s="67">
        <v>101</v>
      </c>
      <c r="L24" s="67">
        <v>138590032</v>
      </c>
      <c r="M24" s="97">
        <v>11</v>
      </c>
      <c r="N24" s="97">
        <v>3730821</v>
      </c>
      <c r="O24" s="97">
        <f t="shared" si="0"/>
        <v>115</v>
      </c>
      <c r="P24" s="97">
        <f t="shared" si="1"/>
        <v>143524715</v>
      </c>
      <c r="Q24" s="131"/>
    </row>
    <row r="25" spans="1:17" ht="18" customHeight="1" thickBot="1">
      <c r="A25" s="11"/>
      <c r="B25" s="191" t="s">
        <v>171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  <c r="H25" s="152"/>
      <c r="I25" s="152">
        <v>0</v>
      </c>
      <c r="J25" s="152">
        <v>0</v>
      </c>
      <c r="K25" s="152">
        <v>1</v>
      </c>
      <c r="L25" s="152">
        <v>1061242</v>
      </c>
      <c r="M25" s="97">
        <v>0</v>
      </c>
      <c r="N25" s="97">
        <v>0</v>
      </c>
      <c r="O25" s="97">
        <f t="shared" si="0"/>
        <v>1</v>
      </c>
      <c r="P25" s="97">
        <f t="shared" si="1"/>
        <v>1061242</v>
      </c>
      <c r="Q25" s="131"/>
    </row>
    <row r="26" spans="1:17" s="11" customFormat="1" ht="18" customHeight="1" thickBot="1">
      <c r="B26" s="211" t="s">
        <v>0</v>
      </c>
      <c r="C26" s="233">
        <f t="shared" ref="C26:K26" si="2">SUM(C5:C25)</f>
        <v>2</v>
      </c>
      <c r="D26" s="215">
        <f t="shared" si="2"/>
        <v>8000870</v>
      </c>
      <c r="E26" s="215">
        <f t="shared" si="2"/>
        <v>2</v>
      </c>
      <c r="F26" s="215">
        <f>SUM(F5:F25)</f>
        <v>190860</v>
      </c>
      <c r="G26" s="215">
        <f t="shared" si="2"/>
        <v>1</v>
      </c>
      <c r="H26" s="215">
        <f t="shared" si="2"/>
        <v>452676</v>
      </c>
      <c r="I26" s="215">
        <f t="shared" si="2"/>
        <v>69</v>
      </c>
      <c r="J26" s="215">
        <f t="shared" si="2"/>
        <v>115241749</v>
      </c>
      <c r="K26" s="215">
        <f t="shared" si="2"/>
        <v>316</v>
      </c>
      <c r="L26" s="215">
        <f>SUM(L5:L25)</f>
        <v>700171496</v>
      </c>
      <c r="M26" s="428">
        <f>SUM(M5:M25)</f>
        <v>229</v>
      </c>
      <c r="N26" s="428">
        <f>SUM(N5:N25)</f>
        <v>372811051</v>
      </c>
      <c r="O26" s="428">
        <f>SUM(O5:O25)</f>
        <v>619</v>
      </c>
      <c r="P26" s="428">
        <f>SUM(P5:P25)</f>
        <v>1196868702</v>
      </c>
      <c r="Q26" s="131"/>
    </row>
    <row r="27" spans="1:17" ht="18" customHeight="1" thickTop="1">
      <c r="A27" s="11"/>
      <c r="B27" s="13"/>
      <c r="C27" s="13"/>
      <c r="D27" s="13"/>
      <c r="E27" s="4"/>
      <c r="F27" s="4"/>
      <c r="G27" s="4"/>
      <c r="H27" s="4"/>
      <c r="I27" s="4"/>
      <c r="J27" s="4"/>
      <c r="K27" s="4"/>
      <c r="O27" s="7"/>
      <c r="P27" s="7"/>
    </row>
    <row r="28" spans="1:17" s="11" customFormat="1" ht="18" customHeight="1">
      <c r="B28" s="235" t="s">
        <v>133</v>
      </c>
      <c r="C28" s="13"/>
      <c r="D28" s="13"/>
      <c r="E28" s="100"/>
      <c r="F28" s="4"/>
      <c r="G28" s="4"/>
      <c r="H28" s="4"/>
      <c r="I28" s="4"/>
      <c r="J28" s="4"/>
      <c r="K28" s="234"/>
      <c r="L28" s="4"/>
      <c r="M28"/>
      <c r="N28" s="7"/>
      <c r="O28"/>
      <c r="P28" s="7"/>
      <c r="Q28"/>
    </row>
    <row r="29" spans="1:17" s="11" customFormat="1" ht="18" customHeight="1">
      <c r="B29" s="62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9" customFormat="1" ht="18" customHeight="1">
      <c r="A30" s="11"/>
      <c r="B30" s="2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11" customFormat="1" ht="18" customHeight="1">
      <c r="B31" s="6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9" customFormat="1" ht="18" customHeight="1">
      <c r="A32" s="11"/>
      <c r="B32" s="57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8" s="11" customFormat="1" ht="18" customHeight="1">
      <c r="B33" s="57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8" s="69" customFormat="1" ht="18" customHeight="1">
      <c r="A34" s="11"/>
      <c r="B34" s="57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8" s="11" customFormat="1" ht="24.75" customHeight="1">
      <c r="A35" s="73"/>
      <c r="B35" s="57"/>
      <c r="C35"/>
      <c r="D35"/>
      <c r="E35"/>
      <c r="F35"/>
      <c r="G35"/>
      <c r="H35"/>
      <c r="I35"/>
      <c r="J35" s="5"/>
      <c r="K35"/>
      <c r="L35"/>
      <c r="M35"/>
      <c r="N35"/>
      <c r="O35"/>
      <c r="P35"/>
    </row>
    <row r="36" spans="1:18" ht="12" customHeight="1">
      <c r="A36" s="13"/>
      <c r="Q36" s="5"/>
    </row>
    <row r="37" spans="1:18" ht="21.9" customHeight="1">
      <c r="A37" s="4"/>
      <c r="R37" s="5"/>
    </row>
    <row r="38" spans="1:18" ht="3.75" customHeight="1">
      <c r="A38" s="5"/>
    </row>
    <row r="39" spans="1:18" ht="21.75" hidden="1" customHeight="1">
      <c r="A39" s="5"/>
    </row>
  </sheetData>
  <mergeCells count="10">
    <mergeCell ref="M3:N3"/>
    <mergeCell ref="O3:P3"/>
    <mergeCell ref="C1:N1"/>
    <mergeCell ref="B2:C2"/>
    <mergeCell ref="B3:B4"/>
    <mergeCell ref="C3:D3"/>
    <mergeCell ref="E3:F3"/>
    <mergeCell ref="G3:H3"/>
    <mergeCell ref="I3:J3"/>
    <mergeCell ref="K3:L3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4" orientation="landscape" r:id="rId1"/>
  <headerFooter>
    <oddFooter>&amp;C&amp;14 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rightToLeft="1" view="pageBreakPreview" topLeftCell="B1" zoomScale="88" zoomScaleSheetLayoutView="88" workbookViewId="0">
      <selection activeCell="J19" sqref="J19"/>
    </sheetView>
  </sheetViews>
  <sheetFormatPr defaultRowHeight="21.9" customHeight="1"/>
  <cols>
    <col min="1" max="1" width="2.33203125" customWidth="1"/>
    <col min="2" max="2" width="29.44140625" style="44" customWidth="1"/>
    <col min="3" max="3" width="11.33203125" hidden="1" customWidth="1"/>
    <col min="4" max="4" width="7.88671875" customWidth="1"/>
    <col min="5" max="5" width="10.44140625" customWidth="1"/>
    <col min="6" max="6" width="18.5546875" customWidth="1"/>
    <col min="7" max="7" width="10.33203125" customWidth="1"/>
    <col min="8" max="8" width="24.33203125" customWidth="1"/>
    <col min="9" max="9" width="9.109375" bestFit="1" customWidth="1"/>
    <col min="11" max="11" width="12.33203125" bestFit="1" customWidth="1"/>
    <col min="16" max="16" width="12.33203125" bestFit="1" customWidth="1"/>
  </cols>
  <sheetData>
    <row r="1" spans="1:17" ht="17.25" customHeight="1">
      <c r="B1" s="350"/>
      <c r="C1" s="286"/>
      <c r="D1" s="286"/>
      <c r="E1" s="286"/>
      <c r="F1" s="286"/>
      <c r="G1" s="286"/>
      <c r="H1" s="286"/>
    </row>
    <row r="2" spans="1:17" ht="21.9" customHeight="1">
      <c r="B2" s="520" t="s">
        <v>190</v>
      </c>
      <c r="C2" s="520"/>
      <c r="D2" s="520"/>
      <c r="E2" s="520"/>
      <c r="F2" s="520"/>
      <c r="G2" s="520"/>
      <c r="H2" s="520"/>
    </row>
    <row r="3" spans="1:17" ht="18.75" customHeight="1" thickBot="1">
      <c r="B3" s="43" t="s">
        <v>157</v>
      </c>
      <c r="C3" s="14"/>
      <c r="D3" s="286"/>
      <c r="E3" s="521"/>
      <c r="F3" s="521"/>
      <c r="G3" s="286"/>
      <c r="H3" s="351" t="s">
        <v>37</v>
      </c>
    </row>
    <row r="4" spans="1:17" ht="18.75" customHeight="1" thickTop="1">
      <c r="B4" s="493" t="s">
        <v>13</v>
      </c>
      <c r="C4" s="356"/>
      <c r="D4" s="383"/>
      <c r="E4" s="519" t="s">
        <v>92</v>
      </c>
      <c r="F4" s="519"/>
      <c r="G4" s="519" t="s">
        <v>63</v>
      </c>
      <c r="H4" s="519"/>
      <c r="Q4" t="s">
        <v>28</v>
      </c>
    </row>
    <row r="5" spans="1:17" ht="19.5" customHeight="1" thickBot="1">
      <c r="B5" s="494"/>
      <c r="C5" s="352"/>
      <c r="D5" s="232"/>
      <c r="E5" s="232" t="s">
        <v>42</v>
      </c>
      <c r="F5" s="232" t="s">
        <v>9</v>
      </c>
      <c r="G5" s="232" t="s">
        <v>42</v>
      </c>
      <c r="H5" s="232" t="s">
        <v>65</v>
      </c>
    </row>
    <row r="6" spans="1:17" ht="18" customHeight="1" thickTop="1">
      <c r="B6" s="186" t="s">
        <v>33</v>
      </c>
      <c r="C6" s="97"/>
      <c r="D6" s="97"/>
      <c r="E6" s="97"/>
      <c r="F6" s="97"/>
      <c r="G6" s="97"/>
      <c r="H6" s="97"/>
      <c r="I6" s="7">
        <f>'جدول 11'!L5+'جدول 11'!F5+'تابع جدول 10'!L5</f>
        <v>3089208</v>
      </c>
    </row>
    <row r="7" spans="1:17" ht="18" customHeight="1">
      <c r="B7" s="186" t="s">
        <v>166</v>
      </c>
      <c r="C7" s="97"/>
      <c r="D7" s="97"/>
      <c r="E7" s="97"/>
      <c r="F7" s="97"/>
      <c r="G7" s="97"/>
      <c r="H7" s="97"/>
      <c r="O7" s="241"/>
    </row>
    <row r="8" spans="1:17" s="69" customFormat="1" ht="23.25" customHeight="1">
      <c r="A8" s="11"/>
      <c r="B8" s="116" t="s">
        <v>16</v>
      </c>
      <c r="C8" s="177"/>
      <c r="D8" s="97"/>
      <c r="E8" s="97"/>
      <c r="F8" s="97"/>
      <c r="G8" s="97"/>
      <c r="H8" s="97"/>
    </row>
    <row r="9" spans="1:17" s="11" customFormat="1" ht="18" customHeight="1">
      <c r="B9" s="186" t="s">
        <v>17</v>
      </c>
      <c r="C9" s="97"/>
      <c r="D9" s="97"/>
      <c r="E9" s="97"/>
      <c r="F9" s="97"/>
      <c r="G9" s="97"/>
      <c r="H9" s="97"/>
    </row>
    <row r="10" spans="1:17" s="11" customFormat="1" ht="18" customHeight="1">
      <c r="B10" s="116" t="s">
        <v>18</v>
      </c>
      <c r="C10" s="177"/>
      <c r="D10" s="97"/>
      <c r="E10" s="97"/>
      <c r="F10" s="97"/>
      <c r="G10" s="97"/>
      <c r="H10" s="97"/>
    </row>
    <row r="11" spans="1:17" s="11" customFormat="1" ht="18" customHeight="1">
      <c r="B11" s="116" t="s">
        <v>138</v>
      </c>
      <c r="C11" s="177"/>
      <c r="D11" s="97"/>
      <c r="E11" s="97"/>
      <c r="F11" s="97"/>
      <c r="G11" s="97"/>
      <c r="H11" s="97"/>
    </row>
    <row r="12" spans="1:17" ht="18" customHeight="1">
      <c r="A12" s="11"/>
      <c r="B12" s="116" t="s">
        <v>24</v>
      </c>
      <c r="C12" s="177"/>
      <c r="D12" s="97"/>
      <c r="E12" s="97"/>
      <c r="F12" s="97"/>
      <c r="G12" s="97"/>
      <c r="H12" s="97"/>
    </row>
    <row r="13" spans="1:17" s="69" customFormat="1" ht="20.25" customHeight="1">
      <c r="A13" s="11"/>
      <c r="B13" s="116" t="s">
        <v>41</v>
      </c>
      <c r="C13" s="177"/>
      <c r="D13" s="97"/>
      <c r="E13" s="97"/>
      <c r="F13" s="97"/>
      <c r="G13" s="97"/>
      <c r="H13" s="97"/>
      <c r="K13" s="71"/>
    </row>
    <row r="14" spans="1:17" s="11" customFormat="1" ht="18" customHeight="1">
      <c r="B14" s="186" t="s">
        <v>19</v>
      </c>
      <c r="C14" s="97"/>
      <c r="D14" s="97"/>
      <c r="E14" s="97"/>
      <c r="F14" s="97"/>
      <c r="G14" s="97"/>
      <c r="H14" s="97"/>
    </row>
    <row r="15" spans="1:17" s="11" customFormat="1" ht="18" customHeight="1">
      <c r="B15" s="116" t="s">
        <v>125</v>
      </c>
      <c r="C15" s="177"/>
      <c r="D15" s="97"/>
      <c r="E15" s="97"/>
      <c r="F15" s="97"/>
      <c r="G15" s="97"/>
      <c r="H15" s="97"/>
    </row>
    <row r="16" spans="1:17" ht="18" customHeight="1">
      <c r="A16" s="11"/>
      <c r="B16" s="186" t="s">
        <v>126</v>
      </c>
      <c r="C16" s="97"/>
      <c r="D16" s="97"/>
      <c r="E16" s="97"/>
      <c r="F16" s="97"/>
      <c r="G16" s="97"/>
      <c r="H16" s="97"/>
    </row>
    <row r="17" spans="2:16" ht="18" customHeight="1">
      <c r="B17" s="116" t="s">
        <v>98</v>
      </c>
      <c r="C17" s="177"/>
      <c r="D17" s="97"/>
      <c r="E17" s="97"/>
      <c r="F17" s="97"/>
      <c r="G17" s="97"/>
      <c r="H17" s="97"/>
    </row>
    <row r="18" spans="2:16" ht="18" customHeight="1">
      <c r="B18" s="186" t="s">
        <v>172</v>
      </c>
      <c r="C18" s="177"/>
      <c r="D18" s="97"/>
      <c r="E18" s="97"/>
      <c r="F18" s="97"/>
      <c r="G18" s="97"/>
      <c r="H18" s="97"/>
    </row>
    <row r="19" spans="2:16" ht="18" customHeight="1">
      <c r="B19" s="116" t="s">
        <v>173</v>
      </c>
      <c r="C19" s="177"/>
      <c r="D19" s="97"/>
      <c r="E19" s="97"/>
      <c r="F19" s="97"/>
      <c r="G19" s="97"/>
      <c r="H19" s="97"/>
      <c r="K19" s="5"/>
    </row>
    <row r="20" spans="2:16" ht="18" customHeight="1">
      <c r="B20" s="186" t="s">
        <v>167</v>
      </c>
      <c r="C20" s="177"/>
      <c r="D20" s="97"/>
      <c r="E20" s="97"/>
      <c r="F20" s="97"/>
      <c r="G20" s="97"/>
      <c r="H20" s="97"/>
    </row>
    <row r="21" spans="2:16" ht="18" customHeight="1">
      <c r="B21" s="116" t="s">
        <v>182</v>
      </c>
      <c r="C21" s="97"/>
      <c r="D21" s="97"/>
      <c r="E21" s="97"/>
      <c r="F21" s="97"/>
      <c r="G21" s="97"/>
      <c r="H21" s="97"/>
    </row>
    <row r="22" spans="2:16" ht="18" customHeight="1">
      <c r="B22" s="116" t="s">
        <v>21</v>
      </c>
      <c r="C22" s="97"/>
      <c r="D22" s="97"/>
      <c r="E22" s="97"/>
      <c r="F22" s="97"/>
      <c r="G22" s="97"/>
      <c r="H22" s="97"/>
    </row>
    <row r="23" spans="2:16" ht="18" customHeight="1">
      <c r="B23" s="116" t="s">
        <v>183</v>
      </c>
      <c r="C23" s="97"/>
      <c r="D23" s="97"/>
      <c r="E23" s="97"/>
      <c r="F23" s="97"/>
      <c r="G23" s="97"/>
      <c r="H23" s="97"/>
    </row>
    <row r="24" spans="2:16" ht="18" customHeight="1">
      <c r="B24" s="237" t="s">
        <v>54</v>
      </c>
      <c r="C24" s="177"/>
      <c r="D24" s="97"/>
      <c r="E24" s="97"/>
      <c r="F24" s="97"/>
      <c r="G24" s="97"/>
      <c r="H24" s="97"/>
    </row>
    <row r="25" spans="2:16" ht="18" customHeight="1">
      <c r="B25" s="186" t="s">
        <v>23</v>
      </c>
      <c r="C25" s="97"/>
      <c r="D25" s="97"/>
      <c r="E25" s="97"/>
      <c r="F25" s="97"/>
      <c r="G25" s="97"/>
      <c r="H25" s="97"/>
      <c r="P25" s="7"/>
    </row>
    <row r="26" spans="2:16" ht="18" customHeight="1">
      <c r="B26" s="186" t="s">
        <v>171</v>
      </c>
      <c r="C26" s="97"/>
      <c r="D26" s="97"/>
      <c r="E26" s="97"/>
      <c r="F26" s="97"/>
      <c r="G26" s="97"/>
      <c r="H26" s="97"/>
      <c r="P26" s="7"/>
    </row>
    <row r="27" spans="2:16" ht="21.9" customHeight="1" thickBot="1">
      <c r="B27" s="219" t="s">
        <v>0</v>
      </c>
      <c r="C27" s="238"/>
      <c r="D27" s="240"/>
      <c r="E27" s="240"/>
      <c r="F27" s="240"/>
      <c r="G27" s="240"/>
      <c r="H27" s="240"/>
    </row>
    <row r="28" spans="2:16" ht="33.75" customHeight="1" thickTop="1">
      <c r="D28" s="5"/>
      <c r="F28" s="7"/>
    </row>
    <row r="29" spans="2:16" ht="21.9" customHeight="1">
      <c r="D29" s="5"/>
    </row>
    <row r="30" spans="2:16" ht="21.9" customHeight="1">
      <c r="D30" s="5"/>
    </row>
    <row r="31" spans="2:16" ht="21.9" customHeight="1">
      <c r="D31" s="5"/>
    </row>
    <row r="32" spans="2:16" ht="21.9" customHeight="1">
      <c r="D32" s="5"/>
    </row>
    <row r="33" spans="4:4" ht="21.9" customHeight="1">
      <c r="D33" s="5"/>
    </row>
    <row r="34" spans="4:4" ht="21.9" customHeight="1">
      <c r="D34" s="5"/>
    </row>
    <row r="35" spans="4:4" ht="21.9" customHeight="1">
      <c r="D35" s="5"/>
    </row>
    <row r="36" spans="4:4" ht="21.9" customHeight="1">
      <c r="D36" s="5"/>
    </row>
    <row r="37" spans="4:4" ht="21.9" customHeight="1">
      <c r="D37" s="5"/>
    </row>
    <row r="38" spans="4:4" ht="21.9" customHeight="1">
      <c r="D38" s="5"/>
    </row>
    <row r="39" spans="4:4" ht="21.9" customHeight="1">
      <c r="D39" s="5"/>
    </row>
    <row r="40" spans="4:4" ht="21.9" customHeight="1">
      <c r="D40" s="5"/>
    </row>
    <row r="41" spans="4:4" ht="21.9" customHeight="1">
      <c r="D41" s="5"/>
    </row>
    <row r="42" spans="4:4" ht="21.9" customHeight="1">
      <c r="D42" s="5"/>
    </row>
    <row r="43" spans="4:4" ht="21.9" customHeight="1">
      <c r="D43" s="5"/>
    </row>
    <row r="45" spans="4:4" ht="21.9" customHeight="1">
      <c r="D45" s="5"/>
    </row>
    <row r="46" spans="4:4" ht="21.9" customHeight="1">
      <c r="D46" s="10"/>
    </row>
    <row r="47" spans="4:4" ht="21.9" customHeight="1">
      <c r="D47" s="11"/>
    </row>
    <row r="48" spans="4:4" ht="21.9" customHeight="1">
      <c r="D48" s="11"/>
    </row>
    <row r="53" spans="4:4" ht="21.9" customHeight="1">
      <c r="D53" s="5"/>
    </row>
    <row r="54" spans="4:4" ht="21.9" customHeight="1">
      <c r="D54" s="5"/>
    </row>
    <row r="55" spans="4:4" ht="21.9" customHeight="1">
      <c r="D55" s="4"/>
    </row>
    <row r="56" spans="4:4" ht="21.9" customHeight="1">
      <c r="D56" s="4"/>
    </row>
    <row r="57" spans="4:4" ht="21.9" customHeight="1">
      <c r="D57" s="4"/>
    </row>
    <row r="58" spans="4:4" ht="21.9" customHeight="1">
      <c r="D58" s="4"/>
    </row>
    <row r="59" spans="4:4" ht="21.9" customHeight="1">
      <c r="D59" s="4"/>
    </row>
    <row r="60" spans="4:4" ht="21.9" customHeight="1">
      <c r="D60" s="4"/>
    </row>
    <row r="61" spans="4:4" ht="21.9" customHeight="1">
      <c r="D61" s="4"/>
    </row>
    <row r="62" spans="4:4" ht="21.9" customHeight="1">
      <c r="D62" s="9"/>
    </row>
    <row r="63" spans="4:4" ht="21.9" customHeight="1">
      <c r="D63" s="4"/>
    </row>
    <row r="64" spans="4:4" ht="21.9" customHeight="1">
      <c r="D64" s="5"/>
    </row>
    <row r="65" spans="4:4" ht="21.9" customHeight="1">
      <c r="D65" s="5"/>
    </row>
  </sheetData>
  <mergeCells count="5">
    <mergeCell ref="G4:H4"/>
    <mergeCell ref="B2:H2"/>
    <mergeCell ref="E3:F3"/>
    <mergeCell ref="E4:F4"/>
    <mergeCell ref="B4:B5"/>
  </mergeCells>
  <printOptions horizontalCentered="1" verticalCentered="1"/>
  <pageMargins left="0.31496062992125984" right="0.15748031496062992" top="0.39370078740157483" bottom="0.39370078740157483" header="0.31496062992125984" footer="0.31496062992125984"/>
  <pageSetup paperSize="9" scale="91" orientation="landscape" r:id="rId1"/>
  <headerFooter>
    <oddFooter>&amp;C&amp;14 15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view="pageBreakPreview" topLeftCell="B1" zoomScale="80" zoomScaleSheetLayoutView="80" workbookViewId="0">
      <selection activeCell="M6" sqref="M6"/>
    </sheetView>
  </sheetViews>
  <sheetFormatPr defaultColWidth="9.109375" defaultRowHeight="21.9" customHeight="1"/>
  <cols>
    <col min="1" max="1" width="5" style="16" customWidth="1"/>
    <col min="2" max="2" width="5.33203125" style="16" customWidth="1"/>
    <col min="3" max="3" width="14.6640625" style="45" customWidth="1"/>
    <col min="4" max="4" width="6.33203125" style="45" customWidth="1"/>
    <col min="5" max="5" width="16.44140625" style="45" customWidth="1"/>
    <col min="6" max="6" width="6.109375" style="45" customWidth="1"/>
    <col min="7" max="7" width="14" style="45" customWidth="1"/>
    <col min="8" max="8" width="7.33203125" style="16" customWidth="1"/>
    <col min="9" max="9" width="18" style="16" customWidth="1"/>
    <col min="10" max="10" width="5.33203125" style="16" customWidth="1"/>
    <col min="11" max="11" width="9.6640625" style="45" customWidth="1"/>
    <col min="12" max="12" width="17.6640625" style="45" customWidth="1"/>
    <col min="13" max="13" width="16.44140625" style="16" customWidth="1"/>
    <col min="14" max="14" width="9.109375" style="16"/>
    <col min="15" max="15" width="10.109375" style="16" bestFit="1" customWidth="1"/>
    <col min="16" max="16384" width="9.109375" style="16"/>
  </cols>
  <sheetData>
    <row r="1" spans="1:18" ht="24.75" customHeight="1">
      <c r="C1" s="51"/>
      <c r="D1" s="51"/>
      <c r="E1" s="51"/>
      <c r="F1" s="51"/>
      <c r="G1" s="51"/>
      <c r="H1" s="34"/>
      <c r="I1" s="34"/>
      <c r="J1" s="34"/>
      <c r="K1" s="51"/>
      <c r="L1" s="51"/>
    </row>
    <row r="2" spans="1:18" ht="21.6" customHeight="1">
      <c r="C2" s="498" t="s">
        <v>204</v>
      </c>
      <c r="D2" s="498"/>
      <c r="E2" s="498"/>
      <c r="F2" s="498"/>
      <c r="G2" s="498"/>
      <c r="H2" s="498"/>
      <c r="I2" s="498"/>
      <c r="J2" s="498"/>
      <c r="K2" s="498"/>
      <c r="L2" s="498"/>
      <c r="M2" s="498"/>
      <c r="O2" s="19"/>
    </row>
    <row r="3" spans="1:18" ht="21.9" customHeight="1" thickBot="1">
      <c r="C3" s="43" t="s">
        <v>119</v>
      </c>
      <c r="D3" s="43"/>
      <c r="E3" s="43"/>
      <c r="F3" s="43"/>
      <c r="G3" s="43"/>
      <c r="H3" s="41"/>
      <c r="I3" s="37"/>
      <c r="J3" s="37"/>
      <c r="K3" s="43"/>
      <c r="L3" s="198" t="s">
        <v>43</v>
      </c>
      <c r="O3" s="61"/>
    </row>
    <row r="4" spans="1:18" ht="21.9" customHeight="1" thickTop="1">
      <c r="C4" s="493" t="s">
        <v>7</v>
      </c>
      <c r="D4" s="480" t="s">
        <v>147</v>
      </c>
      <c r="E4" s="480"/>
      <c r="F4" s="480" t="s">
        <v>226</v>
      </c>
      <c r="G4" s="480"/>
      <c r="H4" s="480" t="s">
        <v>56</v>
      </c>
      <c r="I4" s="480"/>
      <c r="J4" s="467"/>
      <c r="K4" s="480" t="s">
        <v>227</v>
      </c>
      <c r="L4" s="480"/>
    </row>
    <row r="5" spans="1:18" ht="21.9" customHeight="1" thickBot="1">
      <c r="C5" s="494"/>
      <c r="D5" s="468" t="s">
        <v>8</v>
      </c>
      <c r="E5" s="468" t="s">
        <v>9</v>
      </c>
      <c r="F5" s="468" t="s">
        <v>8</v>
      </c>
      <c r="G5" s="468" t="s">
        <v>9</v>
      </c>
      <c r="H5" s="468" t="s">
        <v>8</v>
      </c>
      <c r="I5" s="468" t="s">
        <v>9</v>
      </c>
      <c r="J5" s="468"/>
      <c r="K5" s="468" t="s">
        <v>8</v>
      </c>
      <c r="L5" s="468" t="s">
        <v>9</v>
      </c>
      <c r="M5" s="34"/>
    </row>
    <row r="6" spans="1:18" ht="21.9" customHeight="1" thickTop="1">
      <c r="C6" s="116" t="s">
        <v>70</v>
      </c>
      <c r="D6" s="66">
        <v>1</v>
      </c>
      <c r="E6" s="111">
        <v>305600</v>
      </c>
      <c r="F6" s="66">
        <v>5</v>
      </c>
      <c r="G6" s="111">
        <v>3117112</v>
      </c>
      <c r="H6" s="66">
        <v>183</v>
      </c>
      <c r="I6" s="111">
        <v>209084466</v>
      </c>
      <c r="J6" s="111"/>
      <c r="K6" s="111">
        <f>D6+F6+H6</f>
        <v>189</v>
      </c>
      <c r="L6" s="111">
        <f>E6+G6+I6</f>
        <v>212507178</v>
      </c>
      <c r="M6" s="19"/>
    </row>
    <row r="7" spans="1:18" ht="16.5" customHeight="1">
      <c r="C7" s="116" t="s">
        <v>12</v>
      </c>
      <c r="D7" s="111">
        <v>32</v>
      </c>
      <c r="E7" s="111">
        <v>73497822</v>
      </c>
      <c r="F7" s="111">
        <v>0</v>
      </c>
      <c r="G7" s="111">
        <v>0</v>
      </c>
      <c r="H7" s="67">
        <v>0</v>
      </c>
      <c r="I7" s="67">
        <v>0</v>
      </c>
      <c r="J7" s="67"/>
      <c r="K7" s="111">
        <f t="shared" ref="K7:K15" si="0">D7+F7+H7</f>
        <v>32</v>
      </c>
      <c r="L7" s="111">
        <f t="shared" ref="L7:L15" si="1">E7+G7+I7</f>
        <v>73497822</v>
      </c>
      <c r="M7" s="19"/>
      <c r="O7" s="66"/>
      <c r="P7" s="66"/>
      <c r="Q7" s="66"/>
      <c r="R7" s="265"/>
    </row>
    <row r="8" spans="1:18" s="54" customFormat="1" ht="16.5" customHeight="1">
      <c r="C8" s="116" t="s">
        <v>1</v>
      </c>
      <c r="D8" s="66">
        <v>0</v>
      </c>
      <c r="E8" s="111">
        <v>0</v>
      </c>
      <c r="F8" s="66">
        <v>0</v>
      </c>
      <c r="G8" s="111">
        <v>0</v>
      </c>
      <c r="H8" s="66">
        <v>14</v>
      </c>
      <c r="I8" s="111">
        <v>14360568</v>
      </c>
      <c r="J8" s="111"/>
      <c r="K8" s="111">
        <f t="shared" si="0"/>
        <v>14</v>
      </c>
      <c r="L8" s="111">
        <f t="shared" si="1"/>
        <v>14360568</v>
      </c>
      <c r="M8" s="19"/>
      <c r="O8" s="111"/>
      <c r="P8" s="111"/>
      <c r="Q8" s="111"/>
      <c r="R8" s="74"/>
    </row>
    <row r="9" spans="1:18" s="74" customFormat="1" ht="16.5" customHeight="1">
      <c r="C9" s="116" t="s">
        <v>58</v>
      </c>
      <c r="D9" s="111">
        <v>1</v>
      </c>
      <c r="E9" s="111">
        <v>1677312</v>
      </c>
      <c r="F9" s="111">
        <v>1</v>
      </c>
      <c r="G9" s="111">
        <v>296220</v>
      </c>
      <c r="H9" s="67">
        <v>129</v>
      </c>
      <c r="I9" s="67">
        <v>260848682</v>
      </c>
      <c r="J9" s="67"/>
      <c r="K9" s="111">
        <f t="shared" si="0"/>
        <v>131</v>
      </c>
      <c r="L9" s="111">
        <f t="shared" si="1"/>
        <v>262822214</v>
      </c>
      <c r="M9" s="19"/>
      <c r="O9" s="139"/>
      <c r="P9" s="139"/>
      <c r="Q9" s="139"/>
    </row>
    <row r="10" spans="1:18" s="21" customFormat="1" ht="16.5" customHeight="1">
      <c r="A10" s="18"/>
      <c r="B10" s="18"/>
      <c r="C10" s="116" t="s">
        <v>2</v>
      </c>
      <c r="D10" s="66">
        <v>127</v>
      </c>
      <c r="E10" s="111">
        <v>428786097</v>
      </c>
      <c r="F10" s="66">
        <v>0</v>
      </c>
      <c r="G10" s="111">
        <v>0</v>
      </c>
      <c r="H10" s="66">
        <v>1</v>
      </c>
      <c r="I10" s="111">
        <v>8875958</v>
      </c>
      <c r="J10" s="111"/>
      <c r="K10" s="111">
        <f t="shared" si="0"/>
        <v>128</v>
      </c>
      <c r="L10" s="111">
        <f t="shared" si="1"/>
        <v>437662055</v>
      </c>
      <c r="M10" s="19"/>
      <c r="N10" s="18"/>
      <c r="O10" s="139"/>
      <c r="P10" s="139"/>
      <c r="Q10" s="139"/>
      <c r="R10" s="18"/>
    </row>
    <row r="11" spans="1:18" s="18" customFormat="1" ht="16.5" customHeight="1">
      <c r="C11" s="116" t="s">
        <v>3</v>
      </c>
      <c r="D11" s="111">
        <v>62</v>
      </c>
      <c r="E11" s="111">
        <v>85902836</v>
      </c>
      <c r="F11" s="111">
        <v>0</v>
      </c>
      <c r="G11" s="111">
        <v>0</v>
      </c>
      <c r="H11" s="67">
        <v>0</v>
      </c>
      <c r="I11" s="67">
        <v>0</v>
      </c>
      <c r="J11" s="67"/>
      <c r="K11" s="111">
        <f t="shared" si="0"/>
        <v>62</v>
      </c>
      <c r="L11" s="111">
        <f t="shared" si="1"/>
        <v>85902836</v>
      </c>
      <c r="M11" s="19"/>
      <c r="O11" s="111"/>
      <c r="P11" s="111"/>
      <c r="Q11" s="111"/>
    </row>
    <row r="12" spans="1:18" ht="16.5" customHeight="1">
      <c r="A12" s="18"/>
      <c r="B12" s="18"/>
      <c r="C12" s="116" t="s">
        <v>59</v>
      </c>
      <c r="D12" s="66">
        <v>3</v>
      </c>
      <c r="E12" s="111">
        <v>1973005</v>
      </c>
      <c r="F12" s="66">
        <v>0</v>
      </c>
      <c r="G12" s="111">
        <v>0</v>
      </c>
      <c r="H12" s="66">
        <v>0</v>
      </c>
      <c r="I12" s="111">
        <v>0</v>
      </c>
      <c r="J12" s="111"/>
      <c r="K12" s="111">
        <f t="shared" si="0"/>
        <v>3</v>
      </c>
      <c r="L12" s="111">
        <f t="shared" si="1"/>
        <v>1973005</v>
      </c>
      <c r="M12" s="19"/>
      <c r="O12" s="111"/>
      <c r="P12" s="111"/>
      <c r="Q12" s="111"/>
      <c r="R12" s="18"/>
    </row>
    <row r="13" spans="1:18" s="21" customFormat="1" ht="16.5" customHeight="1">
      <c r="A13" s="18"/>
      <c r="B13" s="18"/>
      <c r="C13" s="116" t="s">
        <v>60</v>
      </c>
      <c r="D13" s="66">
        <v>4</v>
      </c>
      <c r="E13" s="111">
        <v>8011709</v>
      </c>
      <c r="F13" s="66">
        <v>0</v>
      </c>
      <c r="G13" s="111">
        <v>0</v>
      </c>
      <c r="H13" s="66">
        <v>0</v>
      </c>
      <c r="I13" s="111">
        <v>0</v>
      </c>
      <c r="J13" s="111"/>
      <c r="K13" s="111">
        <f t="shared" si="0"/>
        <v>4</v>
      </c>
      <c r="L13" s="111">
        <f t="shared" si="1"/>
        <v>8011709</v>
      </c>
      <c r="M13" s="19"/>
      <c r="N13" s="18"/>
      <c r="O13" s="111"/>
      <c r="P13" s="111"/>
      <c r="Q13" s="111"/>
      <c r="R13" s="18"/>
    </row>
    <row r="14" spans="1:18" s="18" customFormat="1" ht="16.5" customHeight="1">
      <c r="C14" s="116" t="s">
        <v>53</v>
      </c>
      <c r="D14" s="111">
        <v>0</v>
      </c>
      <c r="E14" s="111">
        <v>0</v>
      </c>
      <c r="F14" s="111">
        <v>0</v>
      </c>
      <c r="G14" s="111">
        <v>0</v>
      </c>
      <c r="H14" s="67">
        <v>44</v>
      </c>
      <c r="I14" s="67">
        <v>53857378</v>
      </c>
      <c r="J14" s="67"/>
      <c r="K14" s="111">
        <f t="shared" si="0"/>
        <v>44</v>
      </c>
      <c r="L14" s="111">
        <f t="shared" si="1"/>
        <v>53857378</v>
      </c>
      <c r="M14" s="19"/>
      <c r="O14" s="111"/>
      <c r="P14" s="111"/>
      <c r="Q14" s="111"/>
    </row>
    <row r="15" spans="1:18" ht="16.5" customHeight="1">
      <c r="C15" s="116" t="s">
        <v>6</v>
      </c>
      <c r="D15" s="111">
        <v>0</v>
      </c>
      <c r="E15" s="111">
        <v>0</v>
      </c>
      <c r="F15" s="111">
        <v>1</v>
      </c>
      <c r="G15" s="111">
        <v>1060900</v>
      </c>
      <c r="H15" s="67">
        <v>11</v>
      </c>
      <c r="I15" s="67">
        <v>45213037</v>
      </c>
      <c r="J15" s="67"/>
      <c r="K15" s="111">
        <f t="shared" si="0"/>
        <v>12</v>
      </c>
      <c r="L15" s="111">
        <f t="shared" si="1"/>
        <v>46273937</v>
      </c>
      <c r="M15" s="19"/>
      <c r="O15" s="111"/>
      <c r="P15" s="111"/>
      <c r="Q15" s="111"/>
      <c r="R15" s="18"/>
    </row>
    <row r="16" spans="1:18" ht="16.5" customHeight="1" thickBot="1">
      <c r="C16" s="219" t="s">
        <v>0</v>
      </c>
      <c r="D16" s="212">
        <f t="shared" ref="D16:I16" si="2">SUM(D6:D15)</f>
        <v>230</v>
      </c>
      <c r="E16" s="213">
        <f t="shared" si="2"/>
        <v>600154381</v>
      </c>
      <c r="F16" s="212">
        <f t="shared" si="2"/>
        <v>7</v>
      </c>
      <c r="G16" s="213">
        <f t="shared" si="2"/>
        <v>4474232</v>
      </c>
      <c r="H16" s="213">
        <f t="shared" si="2"/>
        <v>382</v>
      </c>
      <c r="I16" s="213">
        <f t="shared" si="2"/>
        <v>592240089</v>
      </c>
      <c r="J16" s="213"/>
      <c r="K16" s="213">
        <f>SUM(K6:K15)</f>
        <v>619</v>
      </c>
      <c r="L16" s="213">
        <f>SUM(L6:L15)</f>
        <v>1196868702</v>
      </c>
      <c r="M16" s="19"/>
      <c r="O16" s="60"/>
      <c r="P16" s="60"/>
      <c r="Q16" s="60"/>
      <c r="R16" s="18"/>
    </row>
    <row r="17" spans="3:12" ht="21.9" customHeight="1" thickTop="1">
      <c r="C17" s="51"/>
      <c r="D17" s="51"/>
      <c r="E17" s="51"/>
      <c r="F17" s="51"/>
      <c r="G17" s="51"/>
      <c r="H17" s="34"/>
      <c r="I17" s="34"/>
      <c r="J17" s="34"/>
      <c r="K17" s="51"/>
      <c r="L17" s="51"/>
    </row>
    <row r="18" spans="3:12" ht="21.9" customHeight="1">
      <c r="L18" s="474"/>
    </row>
    <row r="20" spans="3:12" ht="21.9" customHeight="1">
      <c r="I20" s="28"/>
      <c r="J20" s="28"/>
    </row>
  </sheetData>
  <mergeCells count="6">
    <mergeCell ref="C2:M2"/>
    <mergeCell ref="K4:L4"/>
    <mergeCell ref="C4:C5"/>
    <mergeCell ref="D4:E4"/>
    <mergeCell ref="F4:G4"/>
    <mergeCell ref="H4:I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16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rightToLeft="1" view="pageBreakPreview" topLeftCell="A7" zoomScale="90" zoomScaleSheetLayoutView="90" workbookViewId="0">
      <selection activeCell="N28" sqref="N28"/>
    </sheetView>
  </sheetViews>
  <sheetFormatPr defaultRowHeight="21.9" customHeight="1"/>
  <cols>
    <col min="1" max="1" width="27.88671875" style="44" customWidth="1"/>
    <col min="2" max="2" width="6.5546875" style="44" customWidth="1"/>
    <col min="3" max="3" width="18.44140625" style="44" customWidth="1"/>
    <col min="4" max="4" width="5.109375" customWidth="1"/>
    <col min="5" max="5" width="12.88671875" customWidth="1"/>
    <col min="6" max="6" width="5" hidden="1" customWidth="1"/>
    <col min="7" max="7" width="5.109375" hidden="1" customWidth="1"/>
    <col min="8" max="8" width="10.109375" hidden="1" customWidth="1"/>
    <col min="9" max="9" width="2.33203125" hidden="1" customWidth="1"/>
    <col min="10" max="10" width="8.33203125" customWidth="1"/>
    <col min="11" max="11" width="16.44140625" customWidth="1"/>
    <col min="12" max="12" width="3.88671875" customWidth="1"/>
    <col min="13" max="13" width="8.88671875" customWidth="1"/>
    <col min="14" max="14" width="20.5546875" customWidth="1"/>
    <col min="15" max="15" width="0.88671875" customWidth="1"/>
    <col min="16" max="16" width="12.5546875" customWidth="1"/>
    <col min="17" max="17" width="12.6640625" bestFit="1" customWidth="1"/>
    <col min="22" max="22" width="12" bestFit="1" customWidth="1"/>
  </cols>
  <sheetData>
    <row r="1" spans="1:17" ht="27.75" customHeight="1"/>
    <row r="2" spans="1:17" ht="21.9" customHeight="1" thickBot="1">
      <c r="A2" s="498" t="s">
        <v>205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</row>
    <row r="3" spans="1:17" ht="21.9" customHeight="1" thickTop="1" thickBot="1">
      <c r="A3" s="523" t="s">
        <v>158</v>
      </c>
      <c r="B3" s="523"/>
      <c r="C3" s="523"/>
      <c r="D3" s="523"/>
      <c r="E3" s="40"/>
      <c r="F3" s="40"/>
      <c r="G3" s="355"/>
      <c r="H3" s="40"/>
      <c r="I3" s="40"/>
      <c r="J3" s="40"/>
      <c r="K3" s="40"/>
      <c r="L3" s="40"/>
      <c r="M3" s="524" t="s">
        <v>43</v>
      </c>
      <c r="N3" s="524"/>
    </row>
    <row r="4" spans="1:17" ht="21.9" customHeight="1" thickTop="1">
      <c r="A4" s="493" t="s">
        <v>13</v>
      </c>
      <c r="B4" s="480" t="s">
        <v>127</v>
      </c>
      <c r="C4" s="480"/>
      <c r="D4" s="480" t="s">
        <v>73</v>
      </c>
      <c r="E4" s="480"/>
      <c r="F4" s="353"/>
      <c r="G4" s="353"/>
      <c r="H4" s="353"/>
      <c r="I4" s="353"/>
      <c r="J4" s="480" t="s">
        <v>89</v>
      </c>
      <c r="K4" s="480"/>
      <c r="L4" s="382"/>
      <c r="M4" s="480" t="s">
        <v>86</v>
      </c>
      <c r="N4" s="480"/>
    </row>
    <row r="5" spans="1:17" ht="21.9" customHeight="1" thickBot="1">
      <c r="A5" s="494"/>
      <c r="B5" s="358" t="s">
        <v>8</v>
      </c>
      <c r="C5" s="358" t="s">
        <v>9</v>
      </c>
      <c r="D5" s="358" t="s">
        <v>8</v>
      </c>
      <c r="E5" s="358" t="s">
        <v>9</v>
      </c>
      <c r="F5" s="218"/>
      <c r="G5" s="218"/>
      <c r="H5" s="218"/>
      <c r="I5" s="218"/>
      <c r="J5" s="358" t="s">
        <v>8</v>
      </c>
      <c r="K5" s="358" t="s">
        <v>9</v>
      </c>
      <c r="L5" s="358"/>
      <c r="M5" s="358" t="s">
        <v>8</v>
      </c>
      <c r="N5" s="358" t="s">
        <v>9</v>
      </c>
    </row>
    <row r="6" spans="1:17" ht="16.5" customHeight="1" thickTop="1">
      <c r="A6" s="165" t="s">
        <v>33</v>
      </c>
      <c r="B6" s="111">
        <v>6</v>
      </c>
      <c r="C6" s="111">
        <v>3498240</v>
      </c>
      <c r="D6" s="111">
        <v>0</v>
      </c>
      <c r="E6" s="111">
        <v>0</v>
      </c>
      <c r="F6" s="111"/>
      <c r="G6" s="111"/>
      <c r="H6" s="111"/>
      <c r="I6" s="111"/>
      <c r="J6" s="111">
        <v>0</v>
      </c>
      <c r="K6" s="111">
        <v>0</v>
      </c>
      <c r="L6" s="111"/>
      <c r="M6" s="111">
        <f>B6+D6+J6</f>
        <v>6</v>
      </c>
      <c r="N6" s="111">
        <f>C6+E6+K6</f>
        <v>3498240</v>
      </c>
      <c r="O6" s="11"/>
      <c r="P6" s="386">
        <f>C6</f>
        <v>3498240</v>
      </c>
      <c r="Q6" s="7"/>
    </row>
    <row r="7" spans="1:17" ht="16.5" customHeight="1">
      <c r="A7" s="165" t="s">
        <v>166</v>
      </c>
      <c r="B7" s="111">
        <v>0</v>
      </c>
      <c r="C7" s="111">
        <v>0</v>
      </c>
      <c r="D7" s="111">
        <v>0</v>
      </c>
      <c r="E7" s="111">
        <v>0</v>
      </c>
      <c r="F7" s="111"/>
      <c r="G7" s="111"/>
      <c r="H7" s="111"/>
      <c r="I7" s="111"/>
      <c r="J7" s="111">
        <v>1</v>
      </c>
      <c r="K7" s="111">
        <v>34524</v>
      </c>
      <c r="L7" s="111"/>
      <c r="M7" s="111">
        <f t="shared" ref="M7:M26" si="0">B7+D7+J7</f>
        <v>1</v>
      </c>
      <c r="N7" s="111">
        <f t="shared" ref="N7:N26" si="1">C7+E7+K7</f>
        <v>34524</v>
      </c>
      <c r="O7" s="11"/>
      <c r="P7" s="386">
        <f>N7</f>
        <v>34524</v>
      </c>
    </row>
    <row r="8" spans="1:17" s="69" customFormat="1" ht="16.5" customHeight="1">
      <c r="A8" s="116" t="s">
        <v>16</v>
      </c>
      <c r="B8" s="66">
        <v>8</v>
      </c>
      <c r="C8" s="111">
        <v>37576523</v>
      </c>
      <c r="D8" s="111">
        <v>0</v>
      </c>
      <c r="E8" s="111">
        <v>0</v>
      </c>
      <c r="F8" s="66"/>
      <c r="G8" s="66"/>
      <c r="H8" s="66"/>
      <c r="I8" s="66"/>
      <c r="J8" s="66">
        <v>1</v>
      </c>
      <c r="K8" s="111">
        <v>6171000</v>
      </c>
      <c r="L8" s="111"/>
      <c r="M8" s="111">
        <f t="shared" si="0"/>
        <v>9</v>
      </c>
      <c r="N8" s="111">
        <f t="shared" si="1"/>
        <v>43747523</v>
      </c>
      <c r="O8" s="11"/>
      <c r="P8" s="386">
        <f>C8+K8</f>
        <v>43747523</v>
      </c>
      <c r="Q8" s="71"/>
    </row>
    <row r="9" spans="1:17" s="11" customFormat="1" ht="16.5" customHeight="1">
      <c r="A9" s="165" t="s">
        <v>17</v>
      </c>
      <c r="B9" s="111">
        <v>3</v>
      </c>
      <c r="C9" s="111">
        <v>3192987</v>
      </c>
      <c r="D9" s="111">
        <v>0</v>
      </c>
      <c r="E9" s="111">
        <v>0</v>
      </c>
      <c r="F9" s="111"/>
      <c r="G9" s="111"/>
      <c r="H9" s="111"/>
      <c r="I9" s="111"/>
      <c r="J9" s="111">
        <v>1</v>
      </c>
      <c r="K9" s="111">
        <v>151355</v>
      </c>
      <c r="L9" s="111"/>
      <c r="M9" s="111">
        <f t="shared" si="0"/>
        <v>4</v>
      </c>
      <c r="N9" s="111">
        <f t="shared" si="1"/>
        <v>3344342</v>
      </c>
      <c r="P9" s="386">
        <f>C9+K9</f>
        <v>3344342</v>
      </c>
      <c r="Q9" s="71"/>
    </row>
    <row r="10" spans="1:17" s="69" customFormat="1" ht="16.5" customHeight="1">
      <c r="A10" s="116" t="s">
        <v>71</v>
      </c>
      <c r="B10" s="66">
        <v>0</v>
      </c>
      <c r="C10" s="111">
        <v>0</v>
      </c>
      <c r="D10" s="111">
        <v>0</v>
      </c>
      <c r="E10" s="111">
        <v>0</v>
      </c>
      <c r="F10" s="66"/>
      <c r="G10" s="66"/>
      <c r="H10" s="66"/>
      <c r="I10" s="66"/>
      <c r="J10" s="66">
        <v>2</v>
      </c>
      <c r="K10" s="111">
        <v>572964</v>
      </c>
      <c r="L10" s="111"/>
      <c r="M10" s="111">
        <f t="shared" si="0"/>
        <v>2</v>
      </c>
      <c r="N10" s="111">
        <f t="shared" si="1"/>
        <v>572964</v>
      </c>
      <c r="O10" s="11"/>
      <c r="P10" s="386">
        <f>K10</f>
        <v>572964</v>
      </c>
      <c r="Q10" s="71"/>
    </row>
    <row r="11" spans="1:17" s="69" customFormat="1" ht="16.5" customHeight="1">
      <c r="A11" s="116" t="s">
        <v>138</v>
      </c>
      <c r="B11" s="66">
        <v>0</v>
      </c>
      <c r="C11" s="111">
        <v>0</v>
      </c>
      <c r="D11" s="111">
        <v>0</v>
      </c>
      <c r="E11" s="111">
        <v>0</v>
      </c>
      <c r="F11" s="66"/>
      <c r="G11" s="66"/>
      <c r="H11" s="66"/>
      <c r="I11" s="66"/>
      <c r="J11" s="66">
        <v>3</v>
      </c>
      <c r="K11" s="111">
        <v>2422059</v>
      </c>
      <c r="L11" s="111"/>
      <c r="M11" s="111">
        <f t="shared" si="0"/>
        <v>3</v>
      </c>
      <c r="N11" s="111">
        <f t="shared" si="1"/>
        <v>2422059</v>
      </c>
      <c r="O11" s="11"/>
      <c r="P11" s="386">
        <f>K11</f>
        <v>2422059</v>
      </c>
      <c r="Q11" s="71"/>
    </row>
    <row r="12" spans="1:17" s="69" customFormat="1" ht="16.5" customHeight="1">
      <c r="A12" s="116" t="s">
        <v>24</v>
      </c>
      <c r="B12" s="66">
        <v>1</v>
      </c>
      <c r="C12" s="111">
        <v>24598507</v>
      </c>
      <c r="D12" s="111">
        <v>0</v>
      </c>
      <c r="E12" s="111">
        <v>0</v>
      </c>
      <c r="F12" s="66"/>
      <c r="G12" s="66"/>
      <c r="H12" s="66"/>
      <c r="I12" s="66"/>
      <c r="J12" s="66">
        <v>19</v>
      </c>
      <c r="K12" s="111">
        <v>69279641</v>
      </c>
      <c r="L12" s="111"/>
      <c r="M12" s="111">
        <f t="shared" si="0"/>
        <v>20</v>
      </c>
      <c r="N12" s="111">
        <f t="shared" si="1"/>
        <v>93878148</v>
      </c>
      <c r="O12" s="11"/>
      <c r="P12" s="386">
        <f>C12+K12</f>
        <v>93878148</v>
      </c>
      <c r="Q12" s="71"/>
    </row>
    <row r="13" spans="1:17" s="69" customFormat="1" ht="16.5" customHeight="1">
      <c r="A13" s="116" t="s">
        <v>41</v>
      </c>
      <c r="B13" s="66">
        <v>1</v>
      </c>
      <c r="C13" s="111">
        <v>321584</v>
      </c>
      <c r="D13" s="66">
        <v>1</v>
      </c>
      <c r="E13" s="111">
        <v>208695</v>
      </c>
      <c r="F13" s="66"/>
      <c r="G13" s="66"/>
      <c r="H13" s="66"/>
      <c r="I13" s="66"/>
      <c r="J13" s="66">
        <v>5</v>
      </c>
      <c r="K13" s="111">
        <v>2135190</v>
      </c>
      <c r="L13" s="111"/>
      <c r="M13" s="111">
        <f t="shared" si="0"/>
        <v>7</v>
      </c>
      <c r="N13" s="111">
        <f t="shared" si="1"/>
        <v>2665469</v>
      </c>
      <c r="O13" s="11"/>
      <c r="P13" s="386">
        <f>C13+E13+K13</f>
        <v>2665469</v>
      </c>
      <c r="Q13" s="71"/>
    </row>
    <row r="14" spans="1:17" s="11" customFormat="1" ht="16.5" customHeight="1">
      <c r="A14" s="165" t="s">
        <v>19</v>
      </c>
      <c r="B14" s="111">
        <v>3</v>
      </c>
      <c r="C14" s="111">
        <v>3031661</v>
      </c>
      <c r="D14" s="111">
        <v>2</v>
      </c>
      <c r="E14" s="111">
        <v>1107817</v>
      </c>
      <c r="F14" s="111"/>
      <c r="G14" s="111"/>
      <c r="H14" s="111"/>
      <c r="I14" s="111"/>
      <c r="J14" s="111">
        <v>26</v>
      </c>
      <c r="K14" s="111">
        <v>24777629</v>
      </c>
      <c r="L14" s="111"/>
      <c r="M14" s="111">
        <f t="shared" si="0"/>
        <v>31</v>
      </c>
      <c r="N14" s="111">
        <f t="shared" si="1"/>
        <v>28917107</v>
      </c>
      <c r="P14" s="386">
        <f>C14+E14+K14</f>
        <v>28917107</v>
      </c>
      <c r="Q14" s="71"/>
    </row>
    <row r="15" spans="1:17" s="69" customFormat="1" ht="16.5" customHeight="1">
      <c r="A15" s="116" t="s">
        <v>123</v>
      </c>
      <c r="B15" s="66">
        <v>2</v>
      </c>
      <c r="C15" s="111">
        <v>1440555</v>
      </c>
      <c r="D15" s="66">
        <v>0</v>
      </c>
      <c r="E15" s="111">
        <v>0</v>
      </c>
      <c r="F15" s="66"/>
      <c r="G15" s="66"/>
      <c r="H15" s="66"/>
      <c r="I15" s="66"/>
      <c r="J15" s="66">
        <v>0</v>
      </c>
      <c r="K15" s="111">
        <v>0</v>
      </c>
      <c r="L15" s="111"/>
      <c r="M15" s="111">
        <f t="shared" si="0"/>
        <v>2</v>
      </c>
      <c r="N15" s="111">
        <f t="shared" si="1"/>
        <v>1440555</v>
      </c>
      <c r="O15" s="11"/>
      <c r="P15" s="386">
        <f>C15</f>
        <v>1440555</v>
      </c>
      <c r="Q15" s="71"/>
    </row>
    <row r="16" spans="1:17" s="11" customFormat="1" ht="16.5" customHeight="1">
      <c r="A16" s="165" t="s">
        <v>20</v>
      </c>
      <c r="B16" s="111">
        <v>2</v>
      </c>
      <c r="C16" s="111">
        <v>15409890</v>
      </c>
      <c r="D16" s="66">
        <v>0</v>
      </c>
      <c r="E16" s="111">
        <v>0</v>
      </c>
      <c r="F16" s="111"/>
      <c r="G16" s="111"/>
      <c r="H16" s="111"/>
      <c r="I16" s="111"/>
      <c r="J16" s="111">
        <v>4</v>
      </c>
      <c r="K16" s="111">
        <v>3059896</v>
      </c>
      <c r="L16" s="111"/>
      <c r="M16" s="111">
        <f t="shared" si="0"/>
        <v>6</v>
      </c>
      <c r="N16" s="111">
        <f t="shared" si="1"/>
        <v>18469786</v>
      </c>
      <c r="P16" s="386">
        <f>C16+K16</f>
        <v>18469786</v>
      </c>
      <c r="Q16" s="71"/>
    </row>
    <row r="17" spans="1:22" s="69" customFormat="1" ht="16.5" customHeight="1">
      <c r="A17" s="116" t="s">
        <v>98</v>
      </c>
      <c r="B17" s="66">
        <v>2</v>
      </c>
      <c r="C17" s="111">
        <v>3039330</v>
      </c>
      <c r="D17" s="66">
        <v>0</v>
      </c>
      <c r="E17" s="111">
        <v>0</v>
      </c>
      <c r="F17" s="66"/>
      <c r="G17" s="66"/>
      <c r="H17" s="66"/>
      <c r="I17" s="66"/>
      <c r="J17" s="66">
        <v>1</v>
      </c>
      <c r="K17" s="111">
        <v>999721</v>
      </c>
      <c r="L17" s="111"/>
      <c r="M17" s="111">
        <f t="shared" si="0"/>
        <v>3</v>
      </c>
      <c r="N17" s="111">
        <f t="shared" si="1"/>
        <v>4039051</v>
      </c>
      <c r="O17" s="11"/>
      <c r="P17" s="386">
        <f>C17+K17</f>
        <v>4039051</v>
      </c>
      <c r="Q17" s="71"/>
    </row>
    <row r="18" spans="1:22" s="69" customFormat="1" ht="16.5" customHeight="1">
      <c r="A18" s="116" t="s">
        <v>172</v>
      </c>
      <c r="B18" s="66">
        <v>1</v>
      </c>
      <c r="C18" s="111">
        <v>19000</v>
      </c>
      <c r="D18" s="66">
        <v>0</v>
      </c>
      <c r="E18" s="111">
        <v>0</v>
      </c>
      <c r="F18" s="66"/>
      <c r="G18" s="66"/>
      <c r="H18" s="66"/>
      <c r="I18" s="66"/>
      <c r="J18" s="66">
        <v>0</v>
      </c>
      <c r="K18" s="111">
        <v>0</v>
      </c>
      <c r="L18" s="111"/>
      <c r="M18" s="111">
        <f t="shared" si="0"/>
        <v>1</v>
      </c>
      <c r="N18" s="111">
        <f t="shared" si="1"/>
        <v>19000</v>
      </c>
      <c r="O18" s="11"/>
      <c r="P18" s="386">
        <f>C18</f>
        <v>19000</v>
      </c>
      <c r="Q18" s="71"/>
    </row>
    <row r="19" spans="1:22" s="69" customFormat="1" ht="16.5" customHeight="1">
      <c r="A19" s="116" t="s">
        <v>173</v>
      </c>
      <c r="B19" s="66">
        <v>3</v>
      </c>
      <c r="C19" s="111">
        <v>3138329</v>
      </c>
      <c r="D19" s="66">
        <v>0</v>
      </c>
      <c r="E19" s="111">
        <v>0</v>
      </c>
      <c r="F19" s="66"/>
      <c r="G19" s="66"/>
      <c r="H19" s="66"/>
      <c r="I19" s="66"/>
      <c r="J19" s="66">
        <v>0</v>
      </c>
      <c r="K19" s="111">
        <v>0</v>
      </c>
      <c r="L19" s="111"/>
      <c r="M19" s="111">
        <f t="shared" si="0"/>
        <v>3</v>
      </c>
      <c r="N19" s="111">
        <f t="shared" si="1"/>
        <v>3138329</v>
      </c>
      <c r="O19" s="11"/>
      <c r="P19" s="386">
        <f>C19</f>
        <v>3138329</v>
      </c>
      <c r="Q19" s="71"/>
    </row>
    <row r="20" spans="1:22" ht="16.5" customHeight="1">
      <c r="A20" s="165" t="s">
        <v>178</v>
      </c>
      <c r="B20" s="111">
        <v>0</v>
      </c>
      <c r="C20" s="111">
        <v>0</v>
      </c>
      <c r="D20" s="66">
        <v>0</v>
      </c>
      <c r="E20" s="111">
        <v>0</v>
      </c>
      <c r="F20" s="111"/>
      <c r="G20" s="111"/>
      <c r="H20" s="111"/>
      <c r="I20" s="111"/>
      <c r="J20" s="111">
        <v>1</v>
      </c>
      <c r="K20" s="111">
        <v>223798</v>
      </c>
      <c r="L20" s="111"/>
      <c r="M20" s="111">
        <f t="shared" si="0"/>
        <v>1</v>
      </c>
      <c r="N20" s="111">
        <f t="shared" si="1"/>
        <v>223798</v>
      </c>
      <c r="O20" s="11"/>
      <c r="P20" s="386">
        <f>K20</f>
        <v>223798</v>
      </c>
      <c r="Q20" s="71"/>
    </row>
    <row r="21" spans="1:22" ht="16.5" customHeight="1">
      <c r="A21" s="165" t="s">
        <v>22</v>
      </c>
      <c r="B21" s="111">
        <v>157</v>
      </c>
      <c r="C21" s="111">
        <v>391987735</v>
      </c>
      <c r="D21" s="111">
        <v>2</v>
      </c>
      <c r="E21" s="111">
        <v>1357120</v>
      </c>
      <c r="F21" s="111"/>
      <c r="G21" s="111"/>
      <c r="H21" s="111"/>
      <c r="I21" s="111"/>
      <c r="J21" s="111">
        <v>206</v>
      </c>
      <c r="K21" s="111">
        <v>340993797</v>
      </c>
      <c r="L21" s="111"/>
      <c r="M21" s="111">
        <f t="shared" si="0"/>
        <v>365</v>
      </c>
      <c r="N21" s="111">
        <f t="shared" si="1"/>
        <v>734338652</v>
      </c>
      <c r="P21" s="386">
        <f>C21+E21+K21</f>
        <v>734338652</v>
      </c>
      <c r="Q21" s="71"/>
    </row>
    <row r="22" spans="1:22" ht="16.5" customHeight="1">
      <c r="A22" s="165" t="s">
        <v>21</v>
      </c>
      <c r="B22" s="111">
        <v>35</v>
      </c>
      <c r="C22" s="111">
        <v>107410201</v>
      </c>
      <c r="D22" s="111">
        <v>0</v>
      </c>
      <c r="E22" s="111">
        <v>0</v>
      </c>
      <c r="F22" s="111"/>
      <c r="G22" s="111"/>
      <c r="H22" s="111"/>
      <c r="I22" s="111"/>
      <c r="J22" s="111">
        <v>0</v>
      </c>
      <c r="K22" s="111">
        <v>0</v>
      </c>
      <c r="L22" s="111"/>
      <c r="M22" s="111">
        <f t="shared" si="0"/>
        <v>35</v>
      </c>
      <c r="N22" s="111">
        <f t="shared" si="1"/>
        <v>107410201</v>
      </c>
      <c r="P22" s="386">
        <f>C22</f>
        <v>107410201</v>
      </c>
      <c r="Q22" s="71"/>
    </row>
    <row r="23" spans="1:22" ht="16.5" customHeight="1">
      <c r="A23" s="165" t="s">
        <v>179</v>
      </c>
      <c r="B23" s="111">
        <v>2</v>
      </c>
      <c r="C23" s="111">
        <v>2206325</v>
      </c>
      <c r="D23" s="111">
        <v>0</v>
      </c>
      <c r="E23" s="111">
        <v>0</v>
      </c>
      <c r="F23" s="111"/>
      <c r="G23" s="111"/>
      <c r="H23" s="111"/>
      <c r="I23" s="111"/>
      <c r="J23" s="111">
        <v>0</v>
      </c>
      <c r="K23" s="111">
        <v>0</v>
      </c>
      <c r="L23" s="111"/>
      <c r="M23" s="111">
        <f t="shared" si="0"/>
        <v>2</v>
      </c>
      <c r="N23" s="111">
        <f t="shared" si="1"/>
        <v>2206325</v>
      </c>
      <c r="P23" s="386">
        <f>C23</f>
        <v>2206325</v>
      </c>
      <c r="Q23" s="71"/>
    </row>
    <row r="24" spans="1:22" ht="21" customHeight="1">
      <c r="A24" s="116" t="s">
        <v>54</v>
      </c>
      <c r="B24" s="66">
        <v>2</v>
      </c>
      <c r="C24" s="111">
        <v>1916672</v>
      </c>
      <c r="D24" s="111">
        <v>0</v>
      </c>
      <c r="E24" s="111">
        <v>0</v>
      </c>
      <c r="F24" s="66"/>
      <c r="G24" s="66"/>
      <c r="H24" s="66"/>
      <c r="I24" s="66"/>
      <c r="J24" s="66">
        <v>0</v>
      </c>
      <c r="K24" s="111">
        <v>0</v>
      </c>
      <c r="L24" s="111"/>
      <c r="M24" s="111">
        <f t="shared" si="0"/>
        <v>2</v>
      </c>
      <c r="N24" s="111">
        <f t="shared" si="1"/>
        <v>1916672</v>
      </c>
      <c r="P24" s="386">
        <f>C24</f>
        <v>1916672</v>
      </c>
      <c r="Q24" s="71"/>
      <c r="V24" s="7"/>
    </row>
    <row r="25" spans="1:22" s="11" customFormat="1" ht="19.2" customHeight="1">
      <c r="A25" s="165" t="s">
        <v>180</v>
      </c>
      <c r="B25" s="111">
        <v>1</v>
      </c>
      <c r="C25" s="111">
        <v>305600</v>
      </c>
      <c r="D25" s="111">
        <v>2</v>
      </c>
      <c r="E25" s="111">
        <v>1800600</v>
      </c>
      <c r="F25" s="111"/>
      <c r="G25" s="111"/>
      <c r="H25" s="111"/>
      <c r="I25" s="111"/>
      <c r="J25" s="111">
        <v>112</v>
      </c>
      <c r="K25" s="111">
        <v>141418515</v>
      </c>
      <c r="L25" s="111"/>
      <c r="M25" s="111">
        <f t="shared" si="0"/>
        <v>115</v>
      </c>
      <c r="N25" s="111">
        <f t="shared" si="1"/>
        <v>143524715</v>
      </c>
      <c r="P25" s="386">
        <f>C25+E25+K25</f>
        <v>143524715</v>
      </c>
      <c r="Q25" s="71"/>
      <c r="V25" s="70"/>
    </row>
    <row r="26" spans="1:22" s="11" customFormat="1" ht="19.2" customHeight="1">
      <c r="A26" s="165" t="s">
        <v>171</v>
      </c>
      <c r="B26" s="111">
        <v>1</v>
      </c>
      <c r="C26" s="111">
        <v>1061242</v>
      </c>
      <c r="D26" s="111">
        <v>0</v>
      </c>
      <c r="E26" s="111">
        <v>0</v>
      </c>
      <c r="F26" s="111"/>
      <c r="G26" s="111"/>
      <c r="H26" s="111"/>
      <c r="I26" s="111"/>
      <c r="J26" s="111">
        <v>0</v>
      </c>
      <c r="K26" s="111">
        <v>0</v>
      </c>
      <c r="L26" s="111"/>
      <c r="M26" s="111">
        <f t="shared" si="0"/>
        <v>1</v>
      </c>
      <c r="N26" s="111">
        <f t="shared" si="1"/>
        <v>1061242</v>
      </c>
      <c r="P26" s="386">
        <f>C26</f>
        <v>1061242</v>
      </c>
      <c r="Q26" s="71"/>
      <c r="V26" s="70"/>
    </row>
    <row r="27" spans="1:22" ht="19.5" customHeight="1" thickBot="1">
      <c r="A27" s="219" t="s">
        <v>0</v>
      </c>
      <c r="B27" s="213">
        <f>SUM(B6:B26)</f>
        <v>230</v>
      </c>
      <c r="C27" s="213">
        <f>SUM(C6:C26)</f>
        <v>600154381</v>
      </c>
      <c r="D27" s="213">
        <f>SUM(D6:D26)</f>
        <v>7</v>
      </c>
      <c r="E27" s="213">
        <f>SUM(E6:E26)</f>
        <v>4474232</v>
      </c>
      <c r="F27" s="212"/>
      <c r="G27" s="212"/>
      <c r="H27" s="212"/>
      <c r="I27" s="212"/>
      <c r="J27" s="213">
        <f>SUM(J6:J26)</f>
        <v>382</v>
      </c>
      <c r="K27" s="213">
        <f>SUM(K6:K26)</f>
        <v>592240089</v>
      </c>
      <c r="L27" s="213"/>
      <c r="M27" s="213">
        <f>SUM(M6:M26)</f>
        <v>619</v>
      </c>
      <c r="N27" s="213">
        <f>SUM(N6:N26)</f>
        <v>1196868702</v>
      </c>
      <c r="P27" s="386">
        <f>C27+E27+K27</f>
        <v>1196868702</v>
      </c>
      <c r="Q27" s="7"/>
    </row>
    <row r="28" spans="1:22" s="5" customFormat="1" ht="24" customHeight="1" thickTop="1">
      <c r="A28" s="59"/>
      <c r="B28" s="59"/>
      <c r="C28" s="59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22" s="5" customFormat="1" ht="21.9" customHeight="1">
      <c r="A29" s="522"/>
      <c r="B29" s="522"/>
      <c r="C29" s="522"/>
      <c r="D29" s="522"/>
      <c r="E29" s="522"/>
    </row>
    <row r="34" spans="14:15" ht="21.9" customHeight="1">
      <c r="N34" s="7"/>
      <c r="O34" s="7">
        <f>C27+E27+K27</f>
        <v>1196868702</v>
      </c>
    </row>
  </sheetData>
  <mergeCells count="9">
    <mergeCell ref="A2:N2"/>
    <mergeCell ref="A29:E29"/>
    <mergeCell ref="A3:D3"/>
    <mergeCell ref="M3:N3"/>
    <mergeCell ref="D4:E4"/>
    <mergeCell ref="B4:C4"/>
    <mergeCell ref="M4:N4"/>
    <mergeCell ref="A4:A5"/>
    <mergeCell ref="J4:K4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5" orientation="landscape" r:id="rId1"/>
  <headerFooter>
    <oddFooter>&amp;C&amp;14 17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35"/>
  <sheetViews>
    <sheetView rightToLeft="1" view="pageBreakPreview" topLeftCell="A6" zoomScale="79" zoomScaleNormal="100" zoomScaleSheetLayoutView="79" workbookViewId="0">
      <selection activeCell="P19" sqref="P19"/>
    </sheetView>
  </sheetViews>
  <sheetFormatPr defaultRowHeight="13.2"/>
  <cols>
    <col min="1" max="1" width="15.33203125" customWidth="1"/>
    <col min="2" max="2" width="29.5546875" customWidth="1"/>
    <col min="3" max="3" width="7.33203125" customWidth="1"/>
    <col min="4" max="4" width="9.109375" customWidth="1"/>
    <col min="5" max="5" width="0.33203125" hidden="1" customWidth="1"/>
    <col min="6" max="6" width="5.109375" customWidth="1"/>
    <col min="7" max="7" width="5.88671875" customWidth="1"/>
    <col min="8" max="8" width="12.33203125" customWidth="1"/>
    <col min="9" max="9" width="8.6640625" customWidth="1"/>
    <col min="10" max="10" width="14.5546875" customWidth="1"/>
    <col min="11" max="11" width="8.6640625" customWidth="1"/>
    <col min="12" max="12" width="15.88671875" customWidth="1"/>
    <col min="13" max="13" width="9" customWidth="1"/>
    <col min="14" max="14" width="1.6640625" customWidth="1"/>
  </cols>
  <sheetData>
    <row r="5" spans="2:19">
      <c r="Q5" s="241"/>
    </row>
    <row r="6" spans="2:19" ht="15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</row>
    <row r="7" spans="2:19" ht="15.6">
      <c r="B7" s="489" t="s">
        <v>206</v>
      </c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287"/>
      <c r="N7" s="286"/>
    </row>
    <row r="8" spans="2:19" ht="16.2" thickBot="1">
      <c r="B8" s="525" t="s">
        <v>104</v>
      </c>
      <c r="C8" s="525"/>
      <c r="D8" s="38"/>
      <c r="E8" s="38"/>
      <c r="F8" s="38"/>
      <c r="G8" s="38"/>
      <c r="H8" s="38"/>
      <c r="I8" s="528"/>
      <c r="J8" s="528"/>
      <c r="K8" s="524" t="s">
        <v>57</v>
      </c>
      <c r="L8" s="524"/>
      <c r="M8" s="286"/>
      <c r="N8" s="286"/>
    </row>
    <row r="9" spans="2:19" ht="16.2" customHeight="1" thickTop="1">
      <c r="B9" s="526" t="s">
        <v>13</v>
      </c>
      <c r="C9" s="512" t="s">
        <v>103</v>
      </c>
      <c r="D9" s="512"/>
      <c r="E9" s="511" t="s">
        <v>73</v>
      </c>
      <c r="F9" s="511"/>
      <c r="G9" s="511"/>
      <c r="H9" s="511"/>
      <c r="I9" s="480" t="s">
        <v>113</v>
      </c>
      <c r="J9" s="480"/>
      <c r="K9" s="529" t="s">
        <v>192</v>
      </c>
      <c r="L9" s="529"/>
      <c r="M9" s="286"/>
      <c r="N9" s="286"/>
      <c r="S9" s="39"/>
    </row>
    <row r="10" spans="2:19" ht="16.2" thickBot="1">
      <c r="B10" s="527"/>
      <c r="C10" s="242" t="s">
        <v>8</v>
      </c>
      <c r="D10" s="242" t="s">
        <v>9</v>
      </c>
      <c r="E10" s="242"/>
      <c r="F10" s="242"/>
      <c r="G10" s="242" t="s">
        <v>8</v>
      </c>
      <c r="H10" s="242" t="s">
        <v>9</v>
      </c>
      <c r="I10" s="242" t="s">
        <v>8</v>
      </c>
      <c r="J10" s="242" t="s">
        <v>9</v>
      </c>
      <c r="K10" s="242" t="s">
        <v>8</v>
      </c>
      <c r="L10" s="242" t="s">
        <v>9</v>
      </c>
      <c r="M10" s="286"/>
      <c r="N10" s="286"/>
      <c r="S10" s="39"/>
    </row>
    <row r="11" spans="2:19" ht="16.2" thickTop="1">
      <c r="B11" s="165" t="s">
        <v>166</v>
      </c>
      <c r="C11" s="66">
        <v>0</v>
      </c>
      <c r="D11" s="111">
        <v>0</v>
      </c>
      <c r="E11" s="66"/>
      <c r="F11" s="66"/>
      <c r="G11" s="66">
        <v>0</v>
      </c>
      <c r="H11" s="66">
        <v>0</v>
      </c>
      <c r="I11" s="66">
        <v>1</v>
      </c>
      <c r="J11" s="111">
        <v>34524</v>
      </c>
      <c r="K11" s="171">
        <f>C11+G11+I11</f>
        <v>1</v>
      </c>
      <c r="L11" s="111">
        <f>D11+H11+J11</f>
        <v>34524</v>
      </c>
      <c r="M11" s="320"/>
      <c r="N11" s="286"/>
      <c r="S11" s="39"/>
    </row>
    <row r="12" spans="2:19" ht="15.6">
      <c r="B12" s="165" t="s">
        <v>16</v>
      </c>
      <c r="C12" s="66">
        <v>0</v>
      </c>
      <c r="D12" s="111">
        <v>0</v>
      </c>
      <c r="E12" s="66"/>
      <c r="F12" s="66"/>
      <c r="G12" s="66">
        <v>0</v>
      </c>
      <c r="H12" s="66">
        <v>0</v>
      </c>
      <c r="I12" s="66">
        <v>1</v>
      </c>
      <c r="J12" s="111">
        <v>6171000</v>
      </c>
      <c r="K12" s="171">
        <f t="shared" ref="K12:K23" si="0">C12+G12+I12</f>
        <v>1</v>
      </c>
      <c r="L12" s="111">
        <f t="shared" ref="L12:L23" si="1">D12+H12+J12</f>
        <v>6171000</v>
      </c>
      <c r="M12" s="320"/>
      <c r="N12" s="286"/>
      <c r="S12" s="39"/>
    </row>
    <row r="13" spans="2:19" ht="15.6">
      <c r="B13" s="165" t="s">
        <v>17</v>
      </c>
      <c r="C13" s="66">
        <v>0</v>
      </c>
      <c r="D13" s="111">
        <v>0</v>
      </c>
      <c r="E13" s="66"/>
      <c r="F13" s="66"/>
      <c r="G13" s="66">
        <v>0</v>
      </c>
      <c r="H13" s="66">
        <v>0</v>
      </c>
      <c r="I13" s="66">
        <v>1</v>
      </c>
      <c r="J13" s="111">
        <v>151355</v>
      </c>
      <c r="K13" s="171">
        <f t="shared" si="0"/>
        <v>1</v>
      </c>
      <c r="L13" s="111">
        <f t="shared" si="1"/>
        <v>151355</v>
      </c>
      <c r="M13" s="320"/>
      <c r="N13" s="286"/>
      <c r="S13" s="39"/>
    </row>
    <row r="14" spans="2:19" ht="15.6">
      <c r="B14" s="165" t="s">
        <v>136</v>
      </c>
      <c r="C14" s="66">
        <v>0</v>
      </c>
      <c r="D14" s="111">
        <v>0</v>
      </c>
      <c r="E14" s="66"/>
      <c r="F14" s="66"/>
      <c r="G14" s="66">
        <v>0</v>
      </c>
      <c r="H14" s="66">
        <v>0</v>
      </c>
      <c r="I14" s="66">
        <v>2</v>
      </c>
      <c r="J14" s="111">
        <v>572964</v>
      </c>
      <c r="K14" s="171">
        <f t="shared" si="0"/>
        <v>2</v>
      </c>
      <c r="L14" s="111">
        <f t="shared" si="1"/>
        <v>572964</v>
      </c>
      <c r="M14" s="320"/>
      <c r="N14" s="286"/>
      <c r="S14" s="39"/>
    </row>
    <row r="15" spans="2:19" ht="15.6">
      <c r="B15" s="165" t="s">
        <v>138</v>
      </c>
      <c r="C15" s="66">
        <v>0</v>
      </c>
      <c r="D15" s="111">
        <v>0</v>
      </c>
      <c r="E15" s="66"/>
      <c r="F15" s="66"/>
      <c r="G15" s="66">
        <v>0</v>
      </c>
      <c r="H15" s="66">
        <v>0</v>
      </c>
      <c r="I15" s="66">
        <v>3</v>
      </c>
      <c r="J15" s="111">
        <v>2422059</v>
      </c>
      <c r="K15" s="171">
        <f t="shared" si="0"/>
        <v>3</v>
      </c>
      <c r="L15" s="111">
        <f t="shared" si="1"/>
        <v>2422059</v>
      </c>
      <c r="M15" s="320"/>
      <c r="N15" s="286"/>
      <c r="S15" s="39"/>
    </row>
    <row r="16" spans="2:19" ht="18" customHeight="1">
      <c r="B16" s="165" t="s">
        <v>24</v>
      </c>
      <c r="C16" s="66">
        <v>0</v>
      </c>
      <c r="D16" s="111">
        <v>0</v>
      </c>
      <c r="E16" s="66"/>
      <c r="F16" s="66"/>
      <c r="G16" s="66">
        <v>0</v>
      </c>
      <c r="H16" s="66">
        <v>0</v>
      </c>
      <c r="I16" s="66">
        <v>16</v>
      </c>
      <c r="J16" s="111">
        <v>29538866</v>
      </c>
      <c r="K16" s="171">
        <f t="shared" si="0"/>
        <v>16</v>
      </c>
      <c r="L16" s="111">
        <f t="shared" si="1"/>
        <v>29538866</v>
      </c>
      <c r="M16" s="320"/>
      <c r="N16" s="286"/>
      <c r="S16" s="39"/>
    </row>
    <row r="17" spans="1:19" ht="15.6">
      <c r="B17" s="127" t="s">
        <v>41</v>
      </c>
      <c r="C17" s="66">
        <v>0</v>
      </c>
      <c r="D17" s="111">
        <v>0</v>
      </c>
      <c r="E17" s="111"/>
      <c r="F17" s="111"/>
      <c r="G17" s="111">
        <v>1</v>
      </c>
      <c r="H17" s="111">
        <v>208695</v>
      </c>
      <c r="I17" s="111">
        <v>5</v>
      </c>
      <c r="J17" s="111">
        <v>2135190</v>
      </c>
      <c r="K17" s="171">
        <f t="shared" si="0"/>
        <v>6</v>
      </c>
      <c r="L17" s="111">
        <f t="shared" si="1"/>
        <v>2343885</v>
      </c>
      <c r="M17" s="320"/>
      <c r="N17" s="286"/>
      <c r="S17" s="39"/>
    </row>
    <row r="18" spans="1:19" ht="15.6">
      <c r="B18" s="127" t="s">
        <v>137</v>
      </c>
      <c r="C18" s="66">
        <v>0</v>
      </c>
      <c r="D18" s="111">
        <v>0</v>
      </c>
      <c r="E18" s="245"/>
      <c r="F18" s="245"/>
      <c r="G18" s="245">
        <v>2</v>
      </c>
      <c r="H18" s="67">
        <v>1107817</v>
      </c>
      <c r="I18" s="245">
        <v>25</v>
      </c>
      <c r="J18" s="67">
        <v>15901671</v>
      </c>
      <c r="K18" s="171">
        <f t="shared" si="0"/>
        <v>27</v>
      </c>
      <c r="L18" s="67">
        <f t="shared" si="1"/>
        <v>17009488</v>
      </c>
      <c r="M18" s="320"/>
      <c r="N18" s="286"/>
      <c r="S18" s="39"/>
    </row>
    <row r="19" spans="1:19" ht="15.6">
      <c r="B19" s="127" t="s">
        <v>20</v>
      </c>
      <c r="C19" s="66">
        <v>0</v>
      </c>
      <c r="D19" s="111">
        <v>0</v>
      </c>
      <c r="E19" s="111"/>
      <c r="F19" s="111"/>
      <c r="G19" s="111">
        <v>0</v>
      </c>
      <c r="H19" s="111">
        <v>0</v>
      </c>
      <c r="I19" s="111">
        <v>4</v>
      </c>
      <c r="J19" s="111">
        <v>3059896</v>
      </c>
      <c r="K19" s="171">
        <f t="shared" si="0"/>
        <v>4</v>
      </c>
      <c r="L19" s="111">
        <f t="shared" si="1"/>
        <v>3059896</v>
      </c>
      <c r="M19" s="320"/>
      <c r="N19" s="286"/>
      <c r="S19" s="39"/>
    </row>
    <row r="20" spans="1:19" ht="15.6">
      <c r="B20" s="127" t="s">
        <v>98</v>
      </c>
      <c r="C20" s="66">
        <v>0</v>
      </c>
      <c r="D20" s="111">
        <v>0</v>
      </c>
      <c r="E20" s="111"/>
      <c r="F20" s="111"/>
      <c r="G20" s="111">
        <v>0</v>
      </c>
      <c r="H20" s="111">
        <v>0</v>
      </c>
      <c r="I20" s="111">
        <v>1</v>
      </c>
      <c r="J20" s="111">
        <v>999721</v>
      </c>
      <c r="K20" s="171">
        <f t="shared" si="0"/>
        <v>1</v>
      </c>
      <c r="L20" s="111">
        <f t="shared" si="1"/>
        <v>999721</v>
      </c>
      <c r="M20" s="320"/>
      <c r="N20" s="286"/>
      <c r="S20" s="39"/>
    </row>
    <row r="21" spans="1:19" ht="15.6">
      <c r="B21" s="127" t="s">
        <v>167</v>
      </c>
      <c r="C21" s="66">
        <v>0</v>
      </c>
      <c r="D21" s="111">
        <v>0</v>
      </c>
      <c r="E21" s="111"/>
      <c r="F21" s="111"/>
      <c r="G21" s="111">
        <v>0</v>
      </c>
      <c r="H21" s="111">
        <v>0</v>
      </c>
      <c r="I21" s="111">
        <v>1</v>
      </c>
      <c r="J21" s="111">
        <v>223798</v>
      </c>
      <c r="K21" s="171">
        <f t="shared" si="0"/>
        <v>1</v>
      </c>
      <c r="L21" s="111">
        <f t="shared" si="1"/>
        <v>223798</v>
      </c>
      <c r="M21" s="320"/>
      <c r="N21" s="286"/>
      <c r="S21" s="39"/>
    </row>
    <row r="22" spans="1:19" ht="15.6">
      <c r="A22" s="5"/>
      <c r="B22" s="127" t="s">
        <v>22</v>
      </c>
      <c r="C22" s="66">
        <v>0</v>
      </c>
      <c r="D22" s="111">
        <v>0</v>
      </c>
      <c r="E22" s="245"/>
      <c r="F22" s="245"/>
      <c r="G22" s="111">
        <v>0</v>
      </c>
      <c r="H22" s="111">
        <v>0</v>
      </c>
      <c r="I22" s="245">
        <v>11</v>
      </c>
      <c r="J22" s="67">
        <v>6454907</v>
      </c>
      <c r="K22" s="171">
        <f t="shared" si="0"/>
        <v>11</v>
      </c>
      <c r="L22" s="67">
        <f t="shared" si="1"/>
        <v>6454907</v>
      </c>
      <c r="M22" s="320"/>
      <c r="N22" s="286"/>
      <c r="S22" s="39"/>
    </row>
    <row r="23" spans="1:19" ht="15.6">
      <c r="A23" s="5"/>
      <c r="B23" s="127"/>
      <c r="C23" s="66">
        <v>1</v>
      </c>
      <c r="D23" s="111">
        <v>305600</v>
      </c>
      <c r="E23" s="111"/>
      <c r="F23" s="111"/>
      <c r="G23" s="111">
        <v>2</v>
      </c>
      <c r="H23" s="111">
        <v>1800600</v>
      </c>
      <c r="I23" s="111">
        <v>112</v>
      </c>
      <c r="J23" s="111">
        <v>141418515</v>
      </c>
      <c r="K23" s="171">
        <f t="shared" si="0"/>
        <v>115</v>
      </c>
      <c r="L23" s="111">
        <f t="shared" si="1"/>
        <v>143524715</v>
      </c>
      <c r="M23" s="320"/>
      <c r="N23" s="286"/>
    </row>
    <row r="24" spans="1:19" ht="16.5" customHeight="1" thickBot="1">
      <c r="A24" s="73"/>
      <c r="B24" s="243" t="s">
        <v>0</v>
      </c>
      <c r="C24" s="214">
        <v>1</v>
      </c>
      <c r="D24" s="215">
        <v>305600</v>
      </c>
      <c r="E24" s="215"/>
      <c r="F24" s="215"/>
      <c r="G24" s="215">
        <f>SUM(G11:G23)</f>
        <v>5</v>
      </c>
      <c r="H24" s="215">
        <f>SUM(H11:H23)</f>
        <v>3117112</v>
      </c>
      <c r="I24" s="244">
        <v>183</v>
      </c>
      <c r="J24" s="215">
        <f>SUM(J11:J23)</f>
        <v>209084466</v>
      </c>
      <c r="K24" s="215">
        <f>SUM(K11:K23)</f>
        <v>189</v>
      </c>
      <c r="L24" s="215">
        <f>SUM(L11:L23)</f>
        <v>212507178</v>
      </c>
      <c r="M24" s="320"/>
      <c r="N24" s="286"/>
    </row>
    <row r="25" spans="1:19" ht="15.6" thickTop="1">
      <c r="A25" s="73"/>
      <c r="B25" s="52"/>
      <c r="C25" s="39"/>
      <c r="D25" s="39"/>
      <c r="E25" s="128"/>
      <c r="F25" s="128"/>
      <c r="G25" s="128"/>
      <c r="H25" s="128"/>
      <c r="I25" s="39"/>
      <c r="J25" s="39"/>
      <c r="K25" s="39"/>
      <c r="L25" s="39"/>
      <c r="M25" s="286"/>
      <c r="N25" s="286"/>
    </row>
    <row r="26" spans="1:19" ht="15">
      <c r="A26" s="5"/>
      <c r="B26" s="5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287"/>
      <c r="N26" s="287"/>
      <c r="O26" s="5"/>
    </row>
    <row r="27" spans="1:19" ht="15.6">
      <c r="B27" s="51"/>
      <c r="C27" s="34"/>
      <c r="D27" s="103"/>
      <c r="E27" s="103"/>
      <c r="F27" s="103"/>
      <c r="G27" s="103"/>
      <c r="H27" s="103"/>
      <c r="I27" s="34"/>
      <c r="J27" s="34"/>
      <c r="K27" s="34"/>
      <c r="L27" s="34"/>
      <c r="M27" s="287"/>
      <c r="N27" s="286"/>
    </row>
    <row r="28" spans="1:19" ht="15"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</row>
    <row r="30" spans="1:19">
      <c r="H30" s="5"/>
      <c r="L30" s="7"/>
    </row>
    <row r="31" spans="1:19">
      <c r="E31" s="5"/>
      <c r="F31" s="5"/>
      <c r="G31" s="5"/>
      <c r="H31" s="5"/>
      <c r="L31" s="7"/>
    </row>
    <row r="33" spans="2:2">
      <c r="B33" s="5"/>
    </row>
    <row r="35" spans="2:2" ht="9" customHeight="1"/>
  </sheetData>
  <mergeCells count="9">
    <mergeCell ref="B7:L7"/>
    <mergeCell ref="B8:C8"/>
    <mergeCell ref="K8:L8"/>
    <mergeCell ref="B9:B10"/>
    <mergeCell ref="C9:D9"/>
    <mergeCell ref="I8:J8"/>
    <mergeCell ref="E9:H9"/>
    <mergeCell ref="I9:J9"/>
    <mergeCell ref="K9:L9"/>
  </mergeCells>
  <pageMargins left="0.70866141732283472" right="0.71" top="1.1811023622047245" bottom="0.74803149606299213" header="0.31496062992125984" footer="0.31496062992125984"/>
  <pageSetup paperSize="9" scale="87" orientation="landscape" r:id="rId1"/>
  <headerFooter>
    <oddFooter>&amp;C&amp;14 18</oddFooter>
  </headerFooter>
  <rowBreaks count="1" manualBreakCount="1">
    <brk id="38" max="1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1"/>
  <sheetViews>
    <sheetView rightToLeft="1" view="pageBreakPreview" zoomScale="69" zoomScaleNormal="100" zoomScaleSheetLayoutView="69" workbookViewId="0">
      <selection activeCell="G30" sqref="G30"/>
    </sheetView>
  </sheetViews>
  <sheetFormatPr defaultRowHeight="13.2"/>
  <cols>
    <col min="1" max="1" width="6.77734375" customWidth="1"/>
    <col min="2" max="2" width="27.21875" customWidth="1"/>
    <col min="3" max="3" width="9" customWidth="1"/>
    <col min="4" max="4" width="19.21875" customWidth="1"/>
    <col min="5" max="5" width="11.109375" customWidth="1"/>
    <col min="6" max="6" width="16.33203125" customWidth="1"/>
    <col min="7" max="7" width="4.6640625" customWidth="1"/>
    <col min="8" max="8" width="17.44140625" customWidth="1"/>
    <col min="9" max="9" width="5.109375" customWidth="1"/>
    <col min="10" max="10" width="11" customWidth="1"/>
    <col min="11" max="11" width="0.44140625" customWidth="1"/>
  </cols>
  <sheetData>
    <row r="7" spans="1:17" ht="16.5" customHeight="1"/>
    <row r="8" spans="1:17" ht="16.5" customHeight="1">
      <c r="B8" s="411"/>
      <c r="C8" s="411"/>
      <c r="D8" s="411"/>
      <c r="E8" s="411"/>
      <c r="F8" s="411"/>
      <c r="G8" s="411"/>
      <c r="H8" s="411"/>
    </row>
    <row r="9" spans="1:17" ht="24.75" customHeight="1">
      <c r="B9" s="532" t="s">
        <v>216</v>
      </c>
      <c r="C9" s="532"/>
      <c r="D9" s="532"/>
      <c r="E9" s="532"/>
      <c r="F9" s="532"/>
      <c r="G9" s="532"/>
      <c r="H9" s="532"/>
      <c r="I9" s="34"/>
    </row>
    <row r="10" spans="1:17" ht="17.25" customHeight="1" thickBot="1">
      <c r="B10" s="533" t="s">
        <v>159</v>
      </c>
      <c r="C10" s="533"/>
      <c r="D10" s="412"/>
      <c r="E10" s="412"/>
      <c r="F10" s="413"/>
      <c r="G10" s="537" t="s">
        <v>57</v>
      </c>
      <c r="H10" s="537"/>
      <c r="I10" s="273"/>
      <c r="Q10" s="57"/>
    </row>
    <row r="11" spans="1:17" ht="16.5" customHeight="1" thickTop="1">
      <c r="B11" s="534" t="s">
        <v>13</v>
      </c>
      <c r="C11" s="538" t="s">
        <v>103</v>
      </c>
      <c r="D11" s="538"/>
      <c r="E11" s="499" t="s">
        <v>69</v>
      </c>
      <c r="F11" s="499"/>
      <c r="G11" s="499"/>
      <c r="H11" s="499"/>
    </row>
    <row r="12" spans="1:17" ht="16.5" customHeight="1">
      <c r="B12" s="535"/>
      <c r="C12" s="414"/>
      <c r="D12" s="414"/>
      <c r="E12" s="408"/>
      <c r="F12" s="408"/>
      <c r="G12" s="539"/>
      <c r="H12" s="539"/>
    </row>
    <row r="13" spans="1:17" ht="20.25" customHeight="1" thickBot="1">
      <c r="B13" s="536"/>
      <c r="C13" s="407" t="s">
        <v>8</v>
      </c>
      <c r="D13" s="407" t="s">
        <v>9</v>
      </c>
      <c r="E13" s="407" t="s">
        <v>8</v>
      </c>
      <c r="F13" s="407" t="s">
        <v>9</v>
      </c>
      <c r="G13" s="407"/>
      <c r="H13" s="407"/>
    </row>
    <row r="14" spans="1:17" ht="35.4" customHeight="1" thickTop="1">
      <c r="B14" s="462" t="s">
        <v>22</v>
      </c>
      <c r="C14" s="463">
        <v>32</v>
      </c>
      <c r="D14" s="465">
        <v>73497822</v>
      </c>
      <c r="E14" s="463">
        <v>32</v>
      </c>
      <c r="F14" s="465">
        <v>73497822</v>
      </c>
      <c r="G14" s="463"/>
      <c r="H14" s="463"/>
      <c r="O14" s="241"/>
    </row>
    <row r="15" spans="1:17" s="11" customFormat="1" ht="27" customHeight="1" thickBot="1">
      <c r="A15" s="269"/>
      <c r="B15" s="461" t="s">
        <v>55</v>
      </c>
      <c r="C15" s="464">
        <v>32</v>
      </c>
      <c r="D15" s="464">
        <v>73497822</v>
      </c>
      <c r="E15" s="415">
        <v>32</v>
      </c>
      <c r="F15" s="416">
        <v>73497822</v>
      </c>
      <c r="G15" s="416"/>
      <c r="H15" s="416"/>
    </row>
    <row r="16" spans="1:17" ht="21" customHeight="1" thickTop="1">
      <c r="B16" s="531" t="s">
        <v>131</v>
      </c>
      <c r="C16" s="531"/>
      <c r="D16" s="531"/>
      <c r="E16" s="531"/>
      <c r="F16" s="531"/>
      <c r="G16" s="417"/>
      <c r="H16" s="417"/>
      <c r="I16" s="286"/>
    </row>
    <row r="17" spans="1:17" ht="17.399999999999999">
      <c r="B17" s="530"/>
      <c r="C17" s="530"/>
      <c r="D17" s="530"/>
      <c r="E17" s="530"/>
      <c r="F17" s="530"/>
      <c r="G17" s="417"/>
      <c r="H17" s="417"/>
    </row>
    <row r="18" spans="1:17">
      <c r="C18" s="6"/>
      <c r="D18" s="6"/>
      <c r="E18" s="6"/>
      <c r="F18" s="98"/>
    </row>
    <row r="19" spans="1:17">
      <c r="P19" s="5"/>
    </row>
    <row r="20" spans="1:17" ht="15.6">
      <c r="A20" s="5"/>
      <c r="B20" s="5"/>
      <c r="N20" s="92"/>
      <c r="O20" s="113"/>
      <c r="P20" s="111"/>
      <c r="Q20" s="111"/>
    </row>
    <row r="21" spans="1:17">
      <c r="G21" s="112"/>
      <c r="N21" s="5"/>
      <c r="O21" s="5"/>
    </row>
    <row r="22" spans="1:17">
      <c r="N22" s="5"/>
    </row>
    <row r="23" spans="1:17">
      <c r="N23" s="5"/>
    </row>
    <row r="25" spans="1:17">
      <c r="N25" s="5"/>
      <c r="O25" s="5"/>
    </row>
    <row r="33" hidden="1"/>
    <row r="34" hidden="1"/>
    <row r="35" hidden="1"/>
    <row r="36" hidden="1"/>
    <row r="37" hidden="1"/>
    <row r="38" hidden="1"/>
    <row r="39" hidden="1"/>
    <row r="40" hidden="1"/>
    <row r="41" hidden="1"/>
  </sheetData>
  <mergeCells count="10">
    <mergeCell ref="B17:F17"/>
    <mergeCell ref="B16:F16"/>
    <mergeCell ref="B9:H9"/>
    <mergeCell ref="B10:C10"/>
    <mergeCell ref="B11:B13"/>
    <mergeCell ref="E11:F11"/>
    <mergeCell ref="G10:H10"/>
    <mergeCell ref="C11:D11"/>
    <mergeCell ref="G11:H11"/>
    <mergeCell ref="G12:H12"/>
  </mergeCells>
  <pageMargins left="1.4173228346456694" right="1.4173228346456694" top="0.74803149606299213" bottom="0.74803149606299213" header="0.31496062992125984" footer="0.31496062992125984"/>
  <pageSetup paperSize="9" scale="90" orientation="landscape" r:id="rId1"/>
  <headerFooter>
    <oddFooter>&amp;C&amp;14 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rightToLeft="1" view="pageBreakPreview" topLeftCell="B1" zoomScale="85" zoomScaleSheetLayoutView="85" workbookViewId="0">
      <selection activeCell="Q6" sqref="Q6"/>
    </sheetView>
  </sheetViews>
  <sheetFormatPr defaultColWidth="9.109375" defaultRowHeight="21.9" customHeight="1"/>
  <cols>
    <col min="1" max="1" width="2" style="16" customWidth="1"/>
    <col min="2" max="2" width="28.109375" style="45" customWidth="1"/>
    <col min="3" max="3" width="5.5546875" style="16" customWidth="1"/>
    <col min="4" max="4" width="19.109375" style="16" customWidth="1"/>
    <col min="5" max="5" width="7.6640625" style="16" customWidth="1"/>
    <col min="6" max="6" width="17.5546875" style="16" customWidth="1"/>
    <col min="7" max="7" width="4.6640625" style="16" customWidth="1"/>
    <col min="8" max="8" width="20.44140625" style="16" customWidth="1"/>
    <col min="9" max="9" width="6.88671875" style="16" hidden="1" customWidth="1"/>
    <col min="10" max="10" width="3" style="16" hidden="1" customWidth="1"/>
    <col min="11" max="11" width="0.21875" style="16" hidden="1" customWidth="1"/>
    <col min="12" max="12" width="2.21875" style="16" customWidth="1"/>
    <col min="13" max="16384" width="9.109375" style="16"/>
  </cols>
  <sheetData>
    <row r="1" spans="1:17" ht="35.4" customHeight="1">
      <c r="A1" s="34"/>
      <c r="B1" s="484" t="s">
        <v>217</v>
      </c>
      <c r="C1" s="520"/>
      <c r="D1" s="520"/>
      <c r="E1" s="520"/>
      <c r="F1" s="520"/>
      <c r="G1" s="520"/>
      <c r="H1" s="520"/>
      <c r="I1" s="520"/>
      <c r="J1" s="520"/>
      <c r="K1" s="34"/>
      <c r="L1" s="34"/>
      <c r="M1" s="34"/>
    </row>
    <row r="2" spans="1:17" ht="24.6" customHeight="1" thickBot="1">
      <c r="A2" s="34"/>
      <c r="B2" s="276" t="s">
        <v>160</v>
      </c>
      <c r="C2" s="280"/>
      <c r="D2" s="276"/>
      <c r="E2" s="276"/>
      <c r="F2" s="541" t="s">
        <v>168</v>
      </c>
      <c r="G2" s="541"/>
      <c r="H2" s="541"/>
      <c r="I2" s="294"/>
      <c r="J2" s="294"/>
      <c r="K2" s="34"/>
      <c r="L2" s="34"/>
      <c r="M2" s="34"/>
    </row>
    <row r="3" spans="1:17" s="18" customFormat="1" ht="18.75" customHeight="1" thickTop="1">
      <c r="A3" s="68"/>
      <c r="B3" s="230" t="s">
        <v>13</v>
      </c>
      <c r="C3" s="511" t="s">
        <v>77</v>
      </c>
      <c r="D3" s="511"/>
      <c r="E3" s="490" t="s">
        <v>63</v>
      </c>
      <c r="F3" s="490"/>
      <c r="G3" s="540"/>
      <c r="H3" s="540"/>
      <c r="I3" s="68"/>
    </row>
    <row r="4" spans="1:17" ht="11.25" customHeight="1">
      <c r="A4" s="34"/>
      <c r="B4" s="277"/>
      <c r="C4" s="258"/>
      <c r="D4" s="258"/>
      <c r="E4" s="281"/>
      <c r="F4" s="281"/>
      <c r="G4" s="281"/>
      <c r="H4" s="281"/>
      <c r="I4" s="34"/>
    </row>
    <row r="5" spans="1:17" ht="23.25" customHeight="1" thickBot="1">
      <c r="A5" s="199"/>
      <c r="B5" s="282"/>
      <c r="C5" s="283" t="s">
        <v>8</v>
      </c>
      <c r="D5" s="283" t="s">
        <v>9</v>
      </c>
      <c r="E5" s="250" t="s">
        <v>8</v>
      </c>
      <c r="F5" s="218" t="s">
        <v>9</v>
      </c>
      <c r="G5" s="250"/>
      <c r="H5" s="284"/>
      <c r="I5" s="199"/>
    </row>
    <row r="6" spans="1:17" s="267" customFormat="1" ht="25.2" customHeight="1" thickTop="1">
      <c r="A6" s="266"/>
      <c r="B6" s="466" t="s">
        <v>108</v>
      </c>
      <c r="C6" s="456">
        <v>14</v>
      </c>
      <c r="D6" s="456">
        <v>14360568</v>
      </c>
      <c r="E6" s="456">
        <v>14</v>
      </c>
      <c r="F6" s="456">
        <v>14360568</v>
      </c>
      <c r="G6" s="456"/>
      <c r="H6" s="456"/>
      <c r="I6" s="354"/>
    </row>
    <row r="7" spans="1:17" s="18" customFormat="1" ht="33" customHeight="1" thickBot="1">
      <c r="A7" s="68"/>
      <c r="B7" s="285" t="s">
        <v>0</v>
      </c>
      <c r="C7" s="214">
        <v>14</v>
      </c>
      <c r="D7" s="214">
        <v>14360568</v>
      </c>
      <c r="E7" s="214">
        <v>14</v>
      </c>
      <c r="F7" s="214">
        <v>14360568</v>
      </c>
      <c r="G7" s="214"/>
      <c r="H7" s="214"/>
      <c r="I7" s="200"/>
    </row>
    <row r="8" spans="1:17" s="21" customFormat="1" ht="17.25" customHeight="1" thickTop="1">
      <c r="A8" s="68"/>
      <c r="B8" s="51"/>
      <c r="C8" s="34"/>
      <c r="D8" s="34"/>
      <c r="E8" s="34"/>
      <c r="F8" s="34"/>
      <c r="G8" s="182"/>
      <c r="H8" s="34"/>
      <c r="I8" s="34"/>
      <c r="J8" s="34"/>
      <c r="K8" s="68"/>
      <c r="L8" s="68"/>
      <c r="M8" s="201"/>
    </row>
    <row r="9" spans="1:17" ht="21.9" customHeight="1">
      <c r="A9" s="34"/>
      <c r="B9" s="5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P9" s="24"/>
      <c r="Q9" s="24"/>
    </row>
    <row r="10" spans="1:17" ht="21.9" customHeight="1">
      <c r="B10" s="5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2" spans="1:17" ht="21.9" customHeight="1">
      <c r="L12" s="24"/>
      <c r="M12" s="24"/>
    </row>
    <row r="13" spans="1:17" ht="21.9" customHeight="1">
      <c r="M13" s="24"/>
    </row>
    <row r="17" spans="17:17" ht="21.9" customHeight="1" thickBot="1">
      <c r="Q17" s="404"/>
    </row>
  </sheetData>
  <mergeCells count="5">
    <mergeCell ref="B1:J1"/>
    <mergeCell ref="E3:F3"/>
    <mergeCell ref="C3:D3"/>
    <mergeCell ref="G3:H3"/>
    <mergeCell ref="F2:H2"/>
  </mergeCells>
  <printOptions horizontalCentered="1" verticalCentered="1"/>
  <pageMargins left="0.74803149606299213" right="0.15748031496062992" top="1.1023622047244095" bottom="2.7165354330708662" header="0.31496062992125984" footer="0.31496062992125984"/>
  <pageSetup paperSize="9" scale="95" orientation="landscape" r:id="rId1"/>
  <headerFooter>
    <oddFooter>&amp;C&amp;14 20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rightToLeft="1" view="pageBreakPreview" topLeftCell="B1" zoomScale="85" zoomScaleSheetLayoutView="85" workbookViewId="0">
      <selection activeCell="B2" sqref="B2:J2"/>
    </sheetView>
  </sheetViews>
  <sheetFormatPr defaultColWidth="9.109375" defaultRowHeight="21.9" customHeight="1"/>
  <cols>
    <col min="1" max="1" width="2.6640625" style="16" hidden="1" customWidth="1"/>
    <col min="2" max="2" width="22" style="45" customWidth="1"/>
    <col min="3" max="3" width="6.5546875" style="45" customWidth="1"/>
    <col min="4" max="4" width="12.109375" style="45" customWidth="1"/>
    <col min="5" max="5" width="7.6640625" style="45" customWidth="1"/>
    <col min="6" max="6" width="11.5546875" style="45" customWidth="1"/>
    <col min="7" max="7" width="6.6640625" style="16" customWidth="1"/>
    <col min="8" max="8" width="15.88671875" style="16" customWidth="1"/>
    <col min="9" max="9" width="7" style="16" customWidth="1"/>
    <col min="10" max="10" width="24.21875" style="16" customWidth="1"/>
    <col min="11" max="11" width="9.6640625" style="16" customWidth="1"/>
    <col min="12" max="16384" width="9.109375" style="16"/>
  </cols>
  <sheetData>
    <row r="1" spans="2:13" ht="48.75" customHeight="1">
      <c r="B1" s="51"/>
      <c r="C1" s="51"/>
      <c r="D1" s="51"/>
      <c r="E1" s="51"/>
      <c r="F1" s="51"/>
      <c r="G1" s="34"/>
      <c r="H1" s="34"/>
      <c r="I1" s="34"/>
      <c r="J1" s="34"/>
      <c r="K1" s="34"/>
    </row>
    <row r="2" spans="2:13" ht="21.9" customHeight="1">
      <c r="B2" s="489" t="s">
        <v>207</v>
      </c>
      <c r="C2" s="489"/>
      <c r="D2" s="489"/>
      <c r="E2" s="489"/>
      <c r="F2" s="489"/>
      <c r="G2" s="489"/>
      <c r="H2" s="489"/>
      <c r="I2" s="489"/>
      <c r="J2" s="489"/>
      <c r="K2" s="34"/>
    </row>
    <row r="3" spans="2:13" ht="3" customHeight="1">
      <c r="B3" s="303"/>
      <c r="C3" s="303"/>
      <c r="D3" s="303"/>
      <c r="E3" s="303"/>
      <c r="F3" s="303"/>
      <c r="G3" s="303"/>
      <c r="H3" s="303"/>
      <c r="I3" s="303"/>
      <c r="J3" s="303"/>
      <c r="K3" s="34"/>
    </row>
    <row r="4" spans="2:13" ht="15.6" customHeight="1" thickBot="1">
      <c r="B4" s="362" t="s">
        <v>160</v>
      </c>
      <c r="C4" s="41"/>
      <c r="D4" s="41"/>
      <c r="E4" s="41"/>
      <c r="F4" s="41"/>
      <c r="G4" s="33"/>
      <c r="H4" s="33"/>
      <c r="I4" s="510" t="s">
        <v>208</v>
      </c>
      <c r="J4" s="510"/>
      <c r="K4" s="34"/>
    </row>
    <row r="5" spans="2:13" ht="21.9" customHeight="1" thickTop="1">
      <c r="B5" s="493" t="s">
        <v>7</v>
      </c>
      <c r="C5" s="511" t="s">
        <v>99</v>
      </c>
      <c r="D5" s="511"/>
      <c r="E5" s="511" t="s">
        <v>73</v>
      </c>
      <c r="F5" s="511"/>
      <c r="G5" s="512" t="s">
        <v>88</v>
      </c>
      <c r="H5" s="512"/>
      <c r="I5" s="480" t="s">
        <v>69</v>
      </c>
      <c r="J5" s="480"/>
      <c r="K5" s="34"/>
      <c r="L5" s="24"/>
      <c r="M5" s="24"/>
    </row>
    <row r="6" spans="2:13" ht="21.9" customHeight="1" thickBot="1">
      <c r="B6" s="494"/>
      <c r="C6" s="360" t="s">
        <v>8</v>
      </c>
      <c r="D6" s="360" t="s">
        <v>9</v>
      </c>
      <c r="E6" s="360" t="s">
        <v>8</v>
      </c>
      <c r="F6" s="360" t="s">
        <v>9</v>
      </c>
      <c r="G6" s="358" t="s">
        <v>8</v>
      </c>
      <c r="H6" s="242" t="s">
        <v>64</v>
      </c>
      <c r="I6" s="358" t="s">
        <v>8</v>
      </c>
      <c r="J6" s="358" t="s">
        <v>51</v>
      </c>
      <c r="K6" s="34"/>
      <c r="M6" s="24"/>
    </row>
    <row r="7" spans="2:13" ht="21.9" customHeight="1" thickTop="1">
      <c r="B7" s="127" t="s">
        <v>169</v>
      </c>
      <c r="C7" s="111">
        <v>1</v>
      </c>
      <c r="D7" s="111">
        <v>1677312</v>
      </c>
      <c r="E7" s="111">
        <v>0</v>
      </c>
      <c r="F7" s="111">
        <v>0</v>
      </c>
      <c r="G7" s="111">
        <v>0</v>
      </c>
      <c r="H7" s="111">
        <v>0</v>
      </c>
      <c r="I7" s="111">
        <f>C7+E7+G7</f>
        <v>1</v>
      </c>
      <c r="J7" s="111">
        <f>D7+F7+H7</f>
        <v>1677312</v>
      </c>
      <c r="K7" s="34"/>
      <c r="M7" s="24"/>
    </row>
    <row r="8" spans="2:13" ht="28.5" customHeight="1">
      <c r="B8" s="116" t="s">
        <v>24</v>
      </c>
      <c r="C8" s="66">
        <v>0</v>
      </c>
      <c r="D8" s="111">
        <v>0</v>
      </c>
      <c r="E8" s="66">
        <v>0</v>
      </c>
      <c r="F8" s="111">
        <v>0</v>
      </c>
      <c r="G8" s="180">
        <v>3</v>
      </c>
      <c r="H8" s="111">
        <v>39740775</v>
      </c>
      <c r="I8" s="66">
        <f t="shared" ref="I8:J9" si="0">C8+E8+G8</f>
        <v>3</v>
      </c>
      <c r="J8" s="111">
        <f t="shared" si="0"/>
        <v>39740775</v>
      </c>
      <c r="K8" s="34"/>
    </row>
    <row r="9" spans="2:13" ht="28.5" customHeight="1">
      <c r="B9" s="116" t="s">
        <v>22</v>
      </c>
      <c r="C9" s="66">
        <v>0</v>
      </c>
      <c r="D9" s="138">
        <v>0</v>
      </c>
      <c r="E9" s="66">
        <v>1</v>
      </c>
      <c r="F9" s="138">
        <v>296220</v>
      </c>
      <c r="G9" s="180">
        <v>126</v>
      </c>
      <c r="H9" s="111">
        <v>221107907</v>
      </c>
      <c r="I9" s="66">
        <f t="shared" si="0"/>
        <v>127</v>
      </c>
      <c r="J9" s="111">
        <f t="shared" si="0"/>
        <v>221404127</v>
      </c>
      <c r="K9" s="34"/>
    </row>
    <row r="10" spans="2:13" ht="22.5" customHeight="1" thickBot="1">
      <c r="B10" s="246" t="s">
        <v>0</v>
      </c>
      <c r="C10" s="262">
        <v>1</v>
      </c>
      <c r="D10" s="248">
        <f t="shared" ref="D10:H10" si="1">SUM(D7:D9)</f>
        <v>1677312</v>
      </c>
      <c r="E10" s="262">
        <f t="shared" si="1"/>
        <v>1</v>
      </c>
      <c r="F10" s="248">
        <f t="shared" si="1"/>
        <v>296220</v>
      </c>
      <c r="G10" s="247">
        <f t="shared" si="1"/>
        <v>129</v>
      </c>
      <c r="H10" s="248">
        <f t="shared" si="1"/>
        <v>260848682</v>
      </c>
      <c r="I10" s="263">
        <f>SUM(I7:I9)</f>
        <v>131</v>
      </c>
      <c r="J10" s="263">
        <f>SUM(J7:J9)</f>
        <v>262822214</v>
      </c>
      <c r="K10" s="34"/>
    </row>
    <row r="11" spans="2:13" s="18" customFormat="1" ht="17.25" hidden="1" customHeight="1" thickBot="1">
      <c r="B11" s="288"/>
      <c r="C11" s="288"/>
      <c r="D11" s="288"/>
      <c r="E11" s="288"/>
      <c r="F11" s="288"/>
      <c r="G11" s="289"/>
      <c r="H11" s="290"/>
      <c r="I11" s="289"/>
      <c r="J11" s="290"/>
      <c r="K11" s="68"/>
    </row>
    <row r="12" spans="2:13" ht="21.9" customHeight="1" thickTop="1">
      <c r="B12" s="291"/>
      <c r="C12" s="291"/>
      <c r="D12" s="291"/>
      <c r="E12" s="291"/>
      <c r="F12" s="291"/>
      <c r="G12" s="292"/>
      <c r="H12" s="292"/>
      <c r="I12" s="292"/>
      <c r="J12" s="292"/>
      <c r="K12" s="34"/>
    </row>
    <row r="13" spans="2:13" ht="21.9" customHeight="1">
      <c r="B13" s="51"/>
      <c r="C13" s="51"/>
      <c r="D13" s="51"/>
      <c r="E13" s="51"/>
      <c r="F13" s="51"/>
      <c r="G13" s="34"/>
      <c r="H13" s="34"/>
      <c r="I13" s="34"/>
      <c r="J13" s="34"/>
      <c r="K13" s="34"/>
    </row>
  </sheetData>
  <mergeCells count="7">
    <mergeCell ref="B2:J2"/>
    <mergeCell ref="I4:J4"/>
    <mergeCell ref="B5:B6"/>
    <mergeCell ref="G5:H5"/>
    <mergeCell ref="I5:J5"/>
    <mergeCell ref="E5:F5"/>
    <mergeCell ref="C5:D5"/>
  </mergeCells>
  <printOptions horizontalCentered="1" verticalCentered="1"/>
  <pageMargins left="0.47244094488188981" right="1.8503937007874016" top="0.94488188976377963" bottom="2.6377952755905514" header="0.31496062992125984" footer="0.31496062992125984"/>
  <pageSetup paperSize="9" scale="95" orientation="landscape" r:id="rId1"/>
  <headerFooter>
    <oddFooter>&amp;C&amp;14 21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rightToLeft="1" view="pageBreakPreview" topLeftCell="B18" zoomScale="85" zoomScaleSheetLayoutView="85" workbookViewId="0">
      <selection activeCell="C17" sqref="C17"/>
    </sheetView>
  </sheetViews>
  <sheetFormatPr defaultColWidth="9.109375" defaultRowHeight="21.9" customHeight="1"/>
  <cols>
    <col min="1" max="1" width="5.109375" style="16" customWidth="1"/>
    <col min="2" max="2" width="3" style="16" customWidth="1"/>
    <col min="3" max="3" width="31.33203125" style="45" customWidth="1"/>
    <col min="4" max="4" width="7.44140625" style="16" customWidth="1"/>
    <col min="5" max="5" width="17.109375" style="16" customWidth="1"/>
    <col min="6" max="6" width="5.44140625" style="16" customWidth="1"/>
    <col min="7" max="7" width="13.109375" style="16" customWidth="1"/>
    <col min="8" max="8" width="6.88671875" style="16" customWidth="1"/>
    <col min="9" max="9" width="27.44140625" style="16" customWidth="1"/>
    <col min="10" max="10" width="4.6640625" style="16" customWidth="1"/>
    <col min="11" max="17" width="9.109375" style="16" hidden="1" customWidth="1"/>
    <col min="18" max="18" width="13.109375" style="16" customWidth="1"/>
    <col min="19" max="16384" width="9.109375" style="16"/>
  </cols>
  <sheetData>
    <row r="2" spans="2:23" ht="20.25" customHeight="1"/>
    <row r="3" spans="2:23" ht="5.25" hidden="1" customHeight="1">
      <c r="C3" s="498" t="s">
        <v>218</v>
      </c>
      <c r="D3" s="498"/>
      <c r="E3" s="498"/>
      <c r="F3" s="498"/>
      <c r="G3" s="498"/>
      <c r="H3" s="498"/>
      <c r="I3" s="498"/>
    </row>
    <row r="4" spans="2:23" ht="12" hidden="1" customHeight="1">
      <c r="C4" s="498" t="s">
        <v>219</v>
      </c>
      <c r="D4" s="498"/>
      <c r="E4" s="498"/>
      <c r="F4" s="498"/>
      <c r="G4" s="498"/>
      <c r="H4" s="498"/>
      <c r="I4" s="498"/>
    </row>
    <row r="5" spans="2:23" ht="38.25" hidden="1" customHeight="1">
      <c r="C5" s="498" t="s">
        <v>220</v>
      </c>
      <c r="D5" s="498"/>
      <c r="E5" s="498"/>
      <c r="F5" s="498"/>
      <c r="G5" s="498"/>
      <c r="H5" s="498"/>
      <c r="I5" s="498"/>
    </row>
    <row r="6" spans="2:23" ht="26.25" customHeight="1">
      <c r="C6" s="498" t="s">
        <v>221</v>
      </c>
      <c r="D6" s="498"/>
      <c r="E6" s="498"/>
      <c r="F6" s="498"/>
      <c r="G6" s="498"/>
      <c r="H6" s="498"/>
      <c r="I6" s="498"/>
      <c r="V6" s="61"/>
      <c r="W6" s="61"/>
    </row>
    <row r="7" spans="2:23" ht="21.9" customHeight="1" thickBot="1">
      <c r="C7" s="510" t="s">
        <v>160</v>
      </c>
      <c r="D7" s="510"/>
      <c r="E7" s="41"/>
      <c r="F7" s="41"/>
      <c r="G7" s="41"/>
      <c r="H7" s="34"/>
      <c r="I7" s="279" t="s">
        <v>80</v>
      </c>
    </row>
    <row r="8" spans="2:23" ht="21.9" customHeight="1" thickTop="1">
      <c r="C8" s="493" t="s">
        <v>36</v>
      </c>
      <c r="D8" s="480" t="s">
        <v>114</v>
      </c>
      <c r="E8" s="480"/>
      <c r="F8" s="480" t="s">
        <v>77</v>
      </c>
      <c r="G8" s="480"/>
      <c r="H8" s="480" t="s">
        <v>63</v>
      </c>
      <c r="I8" s="480"/>
      <c r="J8" s="18"/>
      <c r="K8" s="18"/>
      <c r="L8" s="18"/>
      <c r="M8" s="18"/>
      <c r="N8" s="18"/>
      <c r="O8" s="18"/>
      <c r="P8" s="18"/>
      <c r="Q8" s="18"/>
    </row>
    <row r="9" spans="2:23" ht="21.9" customHeight="1" thickBot="1">
      <c r="C9" s="494"/>
      <c r="D9" s="274" t="s">
        <v>67</v>
      </c>
      <c r="E9" s="274" t="s">
        <v>9</v>
      </c>
      <c r="F9" s="274" t="s">
        <v>8</v>
      </c>
      <c r="G9" s="274" t="s">
        <v>9</v>
      </c>
      <c r="H9" s="274" t="s">
        <v>67</v>
      </c>
      <c r="I9" s="274" t="s">
        <v>65</v>
      </c>
      <c r="J9" s="18"/>
      <c r="K9" s="18"/>
      <c r="L9" s="18"/>
      <c r="M9" s="18"/>
      <c r="N9" s="18"/>
      <c r="O9" s="18"/>
      <c r="P9" s="18"/>
      <c r="Q9" s="18"/>
      <c r="V9" s="21"/>
      <c r="W9" s="61"/>
    </row>
    <row r="10" spans="2:23" s="21" customFormat="1" ht="26.25" customHeight="1" thickTop="1" thickBot="1">
      <c r="B10" s="18"/>
      <c r="C10" s="66" t="s">
        <v>170</v>
      </c>
      <c r="D10" s="111">
        <v>1</v>
      </c>
      <c r="E10" s="111">
        <v>529013</v>
      </c>
      <c r="F10" s="111">
        <v>0</v>
      </c>
      <c r="G10" s="111">
        <v>0</v>
      </c>
      <c r="H10" s="111">
        <f>D10+F10</f>
        <v>1</v>
      </c>
      <c r="I10" s="111">
        <f>E10+G10</f>
        <v>529013</v>
      </c>
      <c r="J10" s="18"/>
      <c r="K10" s="18"/>
      <c r="L10" s="18"/>
      <c r="M10" s="18"/>
      <c r="N10" s="18"/>
      <c r="O10" s="18"/>
      <c r="P10" s="18"/>
      <c r="Q10" s="18"/>
      <c r="R10" s="409"/>
      <c r="W10" s="118"/>
    </row>
    <row r="11" spans="2:23" s="21" customFormat="1" ht="26.25" customHeight="1">
      <c r="B11" s="18"/>
      <c r="C11" s="66" t="s">
        <v>54</v>
      </c>
      <c r="D11" s="111">
        <v>2</v>
      </c>
      <c r="E11" s="111">
        <v>1916672</v>
      </c>
      <c r="F11" s="111">
        <v>0</v>
      </c>
      <c r="G11" s="111">
        <v>0</v>
      </c>
      <c r="H11" s="111">
        <f t="shared" ref="H11:H24" si="0">D11+F11</f>
        <v>2</v>
      </c>
      <c r="I11" s="111">
        <f t="shared" ref="I11:I24" si="1">E11+G11</f>
        <v>1916672</v>
      </c>
      <c r="J11" s="18"/>
      <c r="K11" s="18"/>
      <c r="L11" s="18"/>
      <c r="M11" s="18"/>
      <c r="N11" s="18"/>
      <c r="O11" s="18"/>
      <c r="P11" s="18"/>
      <c r="Q11" s="18"/>
      <c r="R11" s="405"/>
      <c r="W11" s="118"/>
    </row>
    <row r="12" spans="2:23" s="18" customFormat="1" ht="21.9" customHeight="1">
      <c r="C12" s="66" t="s">
        <v>139</v>
      </c>
      <c r="D12" s="111">
        <v>35</v>
      </c>
      <c r="E12" s="111">
        <v>107410201</v>
      </c>
      <c r="F12" s="111">
        <v>0</v>
      </c>
      <c r="G12" s="111">
        <v>0</v>
      </c>
      <c r="H12" s="111">
        <f t="shared" si="0"/>
        <v>35</v>
      </c>
      <c r="I12" s="111">
        <f t="shared" si="1"/>
        <v>107410201</v>
      </c>
      <c r="R12" s="405"/>
      <c r="W12" s="117"/>
    </row>
    <row r="13" spans="2:23" s="21" customFormat="1" ht="26.25" customHeight="1">
      <c r="B13" s="18"/>
      <c r="C13" s="66" t="s">
        <v>171</v>
      </c>
      <c r="D13" s="111">
        <v>1</v>
      </c>
      <c r="E13" s="111">
        <v>1061242</v>
      </c>
      <c r="F13" s="111">
        <v>0</v>
      </c>
      <c r="G13" s="111">
        <v>0</v>
      </c>
      <c r="H13" s="111">
        <f t="shared" si="0"/>
        <v>1</v>
      </c>
      <c r="I13" s="111">
        <f t="shared" si="1"/>
        <v>1061242</v>
      </c>
      <c r="J13" s="18"/>
      <c r="K13" s="18"/>
      <c r="L13" s="18"/>
      <c r="M13" s="18"/>
      <c r="N13" s="18"/>
      <c r="O13" s="18"/>
      <c r="P13" s="18"/>
      <c r="Q13" s="18"/>
      <c r="R13" s="405"/>
      <c r="V13" s="18"/>
    </row>
    <row r="14" spans="2:23" s="21" customFormat="1" ht="26.25" customHeight="1">
      <c r="B14" s="18"/>
      <c r="C14" s="66" t="s">
        <v>172</v>
      </c>
      <c r="D14" s="111">
        <v>1</v>
      </c>
      <c r="E14" s="111">
        <v>19000</v>
      </c>
      <c r="F14" s="111">
        <v>0</v>
      </c>
      <c r="G14" s="111">
        <v>0</v>
      </c>
      <c r="H14" s="111">
        <f t="shared" si="0"/>
        <v>1</v>
      </c>
      <c r="I14" s="111">
        <f t="shared" si="1"/>
        <v>19000</v>
      </c>
      <c r="J14" s="18"/>
      <c r="K14" s="18"/>
      <c r="L14" s="18"/>
      <c r="M14" s="18"/>
      <c r="N14" s="18"/>
      <c r="O14" s="18"/>
      <c r="P14" s="18"/>
      <c r="Q14" s="18"/>
      <c r="R14" s="405"/>
      <c r="V14" s="18"/>
    </row>
    <row r="15" spans="2:23" ht="24" customHeight="1">
      <c r="B15" s="18"/>
      <c r="C15" s="66" t="s">
        <v>24</v>
      </c>
      <c r="D15" s="111">
        <v>1</v>
      </c>
      <c r="E15" s="111">
        <v>24598507</v>
      </c>
      <c r="F15" s="111">
        <v>0</v>
      </c>
      <c r="G15" s="111">
        <v>0</v>
      </c>
      <c r="H15" s="111">
        <f t="shared" si="0"/>
        <v>1</v>
      </c>
      <c r="I15" s="111">
        <f t="shared" si="1"/>
        <v>24598507</v>
      </c>
      <c r="J15" s="18"/>
      <c r="K15" s="18"/>
      <c r="L15" s="18"/>
      <c r="M15" s="18"/>
      <c r="N15" s="18"/>
      <c r="O15" s="18"/>
      <c r="P15" s="18"/>
      <c r="Q15" s="18"/>
      <c r="R15" s="405"/>
    </row>
    <row r="16" spans="2:23" ht="24" customHeight="1">
      <c r="B16" s="18"/>
      <c r="C16" s="66" t="s">
        <v>137</v>
      </c>
      <c r="D16" s="111">
        <v>2</v>
      </c>
      <c r="E16" s="111">
        <v>2983035</v>
      </c>
      <c r="F16" s="111">
        <v>1</v>
      </c>
      <c r="G16" s="111">
        <v>8875958</v>
      </c>
      <c r="H16" s="111">
        <f t="shared" si="0"/>
        <v>3</v>
      </c>
      <c r="I16" s="111">
        <f t="shared" si="1"/>
        <v>11858993</v>
      </c>
      <c r="J16" s="18"/>
      <c r="K16" s="18"/>
      <c r="L16" s="18"/>
      <c r="M16" s="18"/>
      <c r="N16" s="18"/>
      <c r="O16" s="18"/>
      <c r="P16" s="18"/>
      <c r="Q16" s="18"/>
      <c r="R16" s="405"/>
    </row>
    <row r="17" spans="2:26" s="18" customFormat="1" ht="21" customHeight="1">
      <c r="C17" s="66" t="s">
        <v>41</v>
      </c>
      <c r="D17" s="111">
        <v>1</v>
      </c>
      <c r="E17" s="111">
        <v>321584</v>
      </c>
      <c r="F17" s="111">
        <v>0</v>
      </c>
      <c r="G17" s="111">
        <v>0</v>
      </c>
      <c r="H17" s="111">
        <f t="shared" si="0"/>
        <v>1</v>
      </c>
      <c r="I17" s="111">
        <f t="shared" si="1"/>
        <v>321584</v>
      </c>
      <c r="R17" s="405"/>
    </row>
    <row r="18" spans="2:26" ht="24" customHeight="1">
      <c r="B18" s="18"/>
      <c r="C18" s="66" t="s">
        <v>173</v>
      </c>
      <c r="D18" s="111">
        <v>3</v>
      </c>
      <c r="E18" s="111">
        <v>3138329</v>
      </c>
      <c r="F18" s="111">
        <v>0</v>
      </c>
      <c r="G18" s="111">
        <v>0</v>
      </c>
      <c r="H18" s="111">
        <f t="shared" si="0"/>
        <v>3</v>
      </c>
      <c r="I18" s="111">
        <f t="shared" si="1"/>
        <v>3138329</v>
      </c>
      <c r="J18" s="18"/>
      <c r="K18" s="18"/>
      <c r="L18" s="18"/>
      <c r="M18" s="18"/>
      <c r="N18" s="18"/>
      <c r="O18" s="18"/>
      <c r="P18" s="18"/>
      <c r="Q18" s="18"/>
      <c r="R18" s="405"/>
      <c r="S18" s="24"/>
      <c r="Z18" s="24"/>
    </row>
    <row r="19" spans="2:26" s="18" customFormat="1" ht="28.5" customHeight="1">
      <c r="C19" s="66" t="s">
        <v>98</v>
      </c>
      <c r="D19" s="111">
        <v>2</v>
      </c>
      <c r="E19" s="111">
        <v>3039330</v>
      </c>
      <c r="F19" s="111">
        <v>0</v>
      </c>
      <c r="G19" s="111">
        <v>0</v>
      </c>
      <c r="H19" s="111">
        <f t="shared" si="0"/>
        <v>2</v>
      </c>
      <c r="I19" s="111">
        <f t="shared" si="1"/>
        <v>3039330</v>
      </c>
      <c r="R19" s="405"/>
      <c r="Y19" s="87"/>
    </row>
    <row r="20" spans="2:26" s="18" customFormat="1" ht="28.5" customHeight="1">
      <c r="C20" s="66" t="s">
        <v>126</v>
      </c>
      <c r="D20" s="111">
        <v>2</v>
      </c>
      <c r="E20" s="111">
        <v>15409890</v>
      </c>
      <c r="F20" s="111">
        <v>0</v>
      </c>
      <c r="G20" s="111">
        <v>0</v>
      </c>
      <c r="H20" s="111">
        <f t="shared" si="0"/>
        <v>2</v>
      </c>
      <c r="I20" s="111">
        <f t="shared" si="1"/>
        <v>15409890</v>
      </c>
      <c r="R20" s="405"/>
    </row>
    <row r="21" spans="2:26" s="18" customFormat="1" ht="28.5" customHeight="1">
      <c r="C21" s="66" t="s">
        <v>17</v>
      </c>
      <c r="D21" s="111">
        <v>3</v>
      </c>
      <c r="E21" s="111">
        <v>3192987</v>
      </c>
      <c r="F21" s="111">
        <v>0</v>
      </c>
      <c r="G21" s="111">
        <v>0</v>
      </c>
      <c r="H21" s="111">
        <f t="shared" si="0"/>
        <v>3</v>
      </c>
      <c r="I21" s="111">
        <f t="shared" si="1"/>
        <v>3192987</v>
      </c>
      <c r="R21" s="405"/>
      <c r="S21" s="68"/>
    </row>
    <row r="22" spans="2:26" s="18" customFormat="1" ht="28.5" customHeight="1">
      <c r="C22" s="66" t="s">
        <v>174</v>
      </c>
      <c r="D22" s="111">
        <v>6</v>
      </c>
      <c r="E22" s="111">
        <v>31909073</v>
      </c>
      <c r="F22" s="111">
        <v>0</v>
      </c>
      <c r="G22" s="111">
        <v>0</v>
      </c>
      <c r="H22" s="111">
        <f t="shared" si="0"/>
        <v>6</v>
      </c>
      <c r="I22" s="111">
        <f t="shared" si="1"/>
        <v>31909073</v>
      </c>
      <c r="R22" s="405"/>
      <c r="S22" s="68"/>
    </row>
    <row r="23" spans="2:26" s="18" customFormat="1" ht="28.5" customHeight="1">
      <c r="C23" s="66" t="s">
        <v>61</v>
      </c>
      <c r="D23" s="111">
        <v>4</v>
      </c>
      <c r="E23" s="111">
        <v>670157</v>
      </c>
      <c r="F23" s="111">
        <v>0</v>
      </c>
      <c r="G23" s="111">
        <v>0</v>
      </c>
      <c r="H23" s="111">
        <f t="shared" si="0"/>
        <v>4</v>
      </c>
      <c r="I23" s="111">
        <f t="shared" si="1"/>
        <v>670157</v>
      </c>
      <c r="R23" s="405"/>
      <c r="S23" s="68"/>
    </row>
    <row r="24" spans="2:26" s="18" customFormat="1" ht="28.5" customHeight="1">
      <c r="C24" s="66" t="s">
        <v>128</v>
      </c>
      <c r="D24" s="111">
        <v>63</v>
      </c>
      <c r="E24" s="111">
        <v>232587077</v>
      </c>
      <c r="F24" s="111">
        <v>0</v>
      </c>
      <c r="G24" s="111">
        <v>0</v>
      </c>
      <c r="H24" s="111">
        <f t="shared" si="0"/>
        <v>63</v>
      </c>
      <c r="I24" s="111">
        <f t="shared" si="1"/>
        <v>232587077</v>
      </c>
      <c r="J24" s="87"/>
      <c r="R24" s="405"/>
    </row>
    <row r="25" spans="2:26" s="18" customFormat="1" ht="26.25" customHeight="1" thickBot="1">
      <c r="B25" s="87"/>
      <c r="C25" s="212" t="s">
        <v>0</v>
      </c>
      <c r="D25" s="213">
        <f>SUM(D10:D24)</f>
        <v>127</v>
      </c>
      <c r="E25" s="213">
        <f>SUM(E10:E24)</f>
        <v>428786097</v>
      </c>
      <c r="F25" s="213">
        <f>SUM(F11:F24)</f>
        <v>1</v>
      </c>
      <c r="G25" s="213">
        <f>SUM(G10:G24)</f>
        <v>8875958</v>
      </c>
      <c r="H25" s="213">
        <f>SUM(H10:H24)</f>
        <v>128</v>
      </c>
      <c r="I25" s="213">
        <f>SUM(I10:I24)</f>
        <v>437662055</v>
      </c>
      <c r="J25" s="24"/>
      <c r="R25" s="405"/>
    </row>
    <row r="26" spans="2:26" ht="33.75" customHeight="1" thickTop="1">
      <c r="C26" s="51"/>
      <c r="D26" s="34"/>
      <c r="E26" s="34"/>
      <c r="F26" s="34"/>
      <c r="G26" s="34"/>
      <c r="H26" s="34"/>
      <c r="I26" s="34"/>
    </row>
    <row r="29" spans="2:26" ht="21.9" customHeight="1" thickBot="1">
      <c r="Q29" s="63"/>
    </row>
    <row r="30" spans="2:26" ht="21.9" customHeight="1" thickTop="1"/>
  </sheetData>
  <mergeCells count="9">
    <mergeCell ref="D8:E8"/>
    <mergeCell ref="H8:I8"/>
    <mergeCell ref="C8:C9"/>
    <mergeCell ref="F8:G8"/>
    <mergeCell ref="C3:I3"/>
    <mergeCell ref="C4:I4"/>
    <mergeCell ref="C5:I5"/>
    <mergeCell ref="C6:I6"/>
    <mergeCell ref="C7:D7"/>
  </mergeCells>
  <printOptions horizontalCentered="1" verticalCentered="1"/>
  <pageMargins left="0.31496062992125984" right="1.0236220472440944" top="0.55118110236220474" bottom="0.39370078740157483" header="0.31496062992125984" footer="0.31496062992125984"/>
  <pageSetup paperSize="9" scale="90" orientation="landscape" r:id="rId1"/>
  <headerFooter>
    <oddFooter>&amp;C&amp;14 22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rightToLeft="1" view="pageBreakPreview" zoomScale="87" zoomScaleSheetLayoutView="87" workbookViewId="0">
      <selection activeCell="F16" sqref="F16"/>
    </sheetView>
  </sheetViews>
  <sheetFormatPr defaultColWidth="9.109375" defaultRowHeight="21.9" customHeight="1"/>
  <cols>
    <col min="1" max="1" width="21.33203125" style="51" customWidth="1"/>
    <col min="2" max="2" width="7.33203125" style="34" customWidth="1"/>
    <col min="3" max="3" width="13.5546875" style="34" customWidth="1"/>
    <col min="4" max="4" width="2.33203125" style="34" customWidth="1"/>
    <col min="5" max="5" width="7.6640625" style="34" customWidth="1"/>
    <col min="6" max="6" width="33.77734375" style="34" customWidth="1"/>
    <col min="7" max="7" width="10.33203125" style="34" customWidth="1"/>
    <col min="8" max="16384" width="9.109375" style="34"/>
  </cols>
  <sheetData>
    <row r="2" spans="1:8" ht="21.75" hidden="1" customHeight="1"/>
    <row r="3" spans="1:8" ht="45.75" hidden="1" customHeight="1"/>
    <row r="4" spans="1:8" ht="39" customHeight="1">
      <c r="A4" s="489" t="s">
        <v>209</v>
      </c>
      <c r="B4" s="489"/>
      <c r="C4" s="489"/>
      <c r="D4" s="489"/>
      <c r="E4" s="489"/>
      <c r="F4" s="489"/>
    </row>
    <row r="5" spans="1:8" ht="21.9" customHeight="1" thickBot="1">
      <c r="A5" s="510" t="s">
        <v>161</v>
      </c>
      <c r="B5" s="510"/>
      <c r="C5" s="41"/>
      <c r="D5" s="41"/>
      <c r="F5" s="198" t="s">
        <v>37</v>
      </c>
      <c r="G5" s="197"/>
    </row>
    <row r="6" spans="1:8" ht="21.9" customHeight="1" thickTop="1">
      <c r="A6" s="493" t="s">
        <v>13</v>
      </c>
      <c r="B6" s="511" t="s">
        <v>105</v>
      </c>
      <c r="C6" s="511"/>
      <c r="D6" s="392"/>
      <c r="E6" s="480" t="s">
        <v>86</v>
      </c>
      <c r="F6" s="480"/>
    </row>
    <row r="7" spans="1:8" ht="21.9" customHeight="1" thickBot="1">
      <c r="A7" s="494"/>
      <c r="B7" s="218" t="s">
        <v>8</v>
      </c>
      <c r="C7" s="218" t="s">
        <v>9</v>
      </c>
      <c r="D7" s="218"/>
      <c r="E7" s="218" t="s">
        <v>8</v>
      </c>
      <c r="F7" s="218" t="s">
        <v>82</v>
      </c>
    </row>
    <row r="8" spans="1:8" s="201" customFormat="1" ht="21.9" customHeight="1" thickTop="1">
      <c r="A8" s="66" t="s">
        <v>22</v>
      </c>
      <c r="B8" s="138">
        <v>62</v>
      </c>
      <c r="C8" s="111">
        <v>85902836</v>
      </c>
      <c r="D8" s="111"/>
      <c r="E8" s="111">
        <v>62</v>
      </c>
      <c r="F8" s="111">
        <v>85902836</v>
      </c>
      <c r="G8" s="68"/>
    </row>
    <row r="9" spans="1:8" s="68" customFormat="1" ht="21.9" customHeight="1" thickBot="1">
      <c r="A9" s="212" t="s">
        <v>0</v>
      </c>
      <c r="B9" s="214">
        <v>62</v>
      </c>
      <c r="C9" s="213">
        <v>85902836</v>
      </c>
      <c r="D9" s="213"/>
      <c r="E9" s="213">
        <v>62</v>
      </c>
      <c r="F9" s="213">
        <v>85902836</v>
      </c>
      <c r="H9" s="200"/>
    </row>
    <row r="10" spans="1:8" ht="21.9" customHeight="1" thickTop="1"/>
  </sheetData>
  <mergeCells count="5">
    <mergeCell ref="A5:B5"/>
    <mergeCell ref="A6:A7"/>
    <mergeCell ref="E6:F6"/>
    <mergeCell ref="A4:F4"/>
    <mergeCell ref="B6:C6"/>
  </mergeCells>
  <printOptions horizontalCentered="1" verticalCentered="1"/>
  <pageMargins left="0.31496062992125984" right="0.15748031496062992" top="0.74803149606299213" bottom="2.6377952755905514" header="0.31496062992125984" footer="0.31496062992125984"/>
  <pageSetup paperSize="9" scale="95" orientation="landscape" r:id="rId1"/>
  <headerFooter>
    <oddFooter>&amp;C&amp;14 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52"/>
  <sheetViews>
    <sheetView rightToLeft="1" view="pageBreakPreview" zoomScale="90" zoomScaleNormal="100" zoomScaleSheetLayoutView="90" zoomScalePageLayoutView="115" workbookViewId="0">
      <selection activeCell="E30" sqref="E30"/>
    </sheetView>
  </sheetViews>
  <sheetFormatPr defaultColWidth="9.109375" defaultRowHeight="13.2"/>
  <cols>
    <col min="1" max="1" width="12.33203125" style="1" customWidth="1"/>
    <col min="2" max="2" width="8.5546875" style="1" customWidth="1"/>
    <col min="3" max="3" width="17.5546875" style="1" customWidth="1"/>
    <col min="4" max="4" width="9.5546875" style="1" customWidth="1"/>
    <col min="5" max="5" width="17" style="1" customWidth="1"/>
    <col min="6" max="6" width="7.109375" style="1" customWidth="1"/>
    <col min="7" max="7" width="22.77734375" style="1" customWidth="1"/>
    <col min="8" max="8" width="6.109375" style="1" customWidth="1"/>
    <col min="9" max="9" width="6.44140625" style="1" customWidth="1"/>
    <col min="10" max="10" width="14.33203125" style="1" customWidth="1"/>
    <col min="11" max="11" width="26.88671875" style="1" hidden="1" customWidth="1"/>
    <col min="12" max="12" width="9.109375" style="1" hidden="1" customWidth="1"/>
    <col min="13" max="18" width="9.109375" style="1"/>
    <col min="19" max="19" width="23.5546875" style="1" customWidth="1"/>
    <col min="20" max="20" width="42" style="1" customWidth="1"/>
    <col min="21" max="21" width="4.44140625" style="1" hidden="1" customWidth="1"/>
    <col min="22" max="22" width="10.44140625" style="1" customWidth="1"/>
    <col min="23" max="23" width="6.109375" style="1" customWidth="1"/>
    <col min="24" max="16384" width="9.109375" style="1"/>
  </cols>
  <sheetData>
    <row r="1" spans="1:48" s="2" customFormat="1" ht="21" customHeight="1">
      <c r="A1" s="484" t="s">
        <v>196</v>
      </c>
      <c r="B1" s="484"/>
      <c r="C1" s="484"/>
      <c r="D1" s="484"/>
      <c r="E1" s="484"/>
      <c r="F1" s="484"/>
      <c r="G1" s="484"/>
      <c r="I1" s="3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207"/>
    </row>
    <row r="2" spans="1:48" s="3" customFormat="1" ht="12.6" customHeight="1" thickBot="1">
      <c r="A2" s="440" t="s">
        <v>44</v>
      </c>
      <c r="B2" s="242"/>
      <c r="C2" s="441"/>
      <c r="D2" s="441"/>
      <c r="E2" s="441"/>
      <c r="F2" s="488" t="s">
        <v>37</v>
      </c>
      <c r="G2" s="488"/>
      <c r="H2" s="384"/>
      <c r="J2" s="394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203"/>
    </row>
    <row r="3" spans="1:48" s="3" customFormat="1" ht="21.9" customHeight="1" thickTop="1">
      <c r="A3" s="485" t="s">
        <v>7</v>
      </c>
      <c r="B3" s="480" t="s">
        <v>10</v>
      </c>
      <c r="C3" s="480"/>
      <c r="D3" s="480" t="s">
        <v>11</v>
      </c>
      <c r="E3" s="480"/>
      <c r="F3" s="487" t="s">
        <v>120</v>
      </c>
      <c r="G3" s="487"/>
      <c r="J3" s="394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203"/>
    </row>
    <row r="4" spans="1:48" s="3" customFormat="1" ht="24.6" customHeight="1" thickBot="1">
      <c r="A4" s="486"/>
      <c r="B4" s="436" t="s">
        <v>8</v>
      </c>
      <c r="C4" s="436" t="s">
        <v>9</v>
      </c>
      <c r="D4" s="436" t="s">
        <v>117</v>
      </c>
      <c r="E4" s="436" t="s">
        <v>118</v>
      </c>
      <c r="F4" s="436" t="s">
        <v>8</v>
      </c>
      <c r="G4" s="436" t="s">
        <v>9</v>
      </c>
      <c r="J4" s="394"/>
      <c r="K4" s="396"/>
      <c r="L4" s="395"/>
      <c r="M4" s="395"/>
      <c r="N4" s="395"/>
      <c r="O4" s="395"/>
      <c r="P4" s="395"/>
      <c r="Q4" s="395"/>
      <c r="R4" s="395"/>
      <c r="S4" s="395"/>
      <c r="T4" s="395"/>
      <c r="U4" s="203"/>
    </row>
    <row r="5" spans="1:48" s="3" customFormat="1" ht="17.25" customHeight="1" thickTop="1">
      <c r="A5" s="170" t="s">
        <v>70</v>
      </c>
      <c r="B5" s="171">
        <v>61</v>
      </c>
      <c r="C5" s="443">
        <v>32613309</v>
      </c>
      <c r="D5" s="438">
        <v>128</v>
      </c>
      <c r="E5" s="138">
        <v>179893869</v>
      </c>
      <c r="F5" s="171">
        <v>189</v>
      </c>
      <c r="G5" s="472">
        <f>C5+E5</f>
        <v>212507178</v>
      </c>
      <c r="H5" s="386"/>
      <c r="I5" s="384"/>
      <c r="J5" s="394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203"/>
    </row>
    <row r="6" spans="1:48" ht="16.5" customHeight="1">
      <c r="A6" s="170" t="s">
        <v>12</v>
      </c>
      <c r="B6" s="329">
        <v>6</v>
      </c>
      <c r="C6" s="443">
        <v>10013286</v>
      </c>
      <c r="D6" s="444">
        <v>26</v>
      </c>
      <c r="E6" s="138">
        <v>63484536</v>
      </c>
      <c r="F6" s="138">
        <v>32</v>
      </c>
      <c r="G6" s="472">
        <f t="shared" ref="G6:G14" si="0">C6+E6</f>
        <v>73497822</v>
      </c>
      <c r="H6" s="386"/>
      <c r="I6" s="384"/>
      <c r="J6" s="397"/>
      <c r="K6" s="398"/>
      <c r="L6" s="398"/>
      <c r="M6" s="398"/>
      <c r="N6" s="398"/>
      <c r="O6" s="395"/>
      <c r="P6" s="395"/>
      <c r="Q6" s="395"/>
      <c r="R6" s="395"/>
      <c r="S6" s="395"/>
      <c r="T6" s="395"/>
      <c r="U6" s="203"/>
      <c r="V6" s="203"/>
      <c r="W6" s="203"/>
      <c r="X6" s="203"/>
      <c r="Y6" s="3"/>
      <c r="Z6" s="3"/>
      <c r="AA6" s="3"/>
      <c r="AB6" s="3"/>
    </row>
    <row r="7" spans="1:48" ht="16.5" customHeight="1">
      <c r="A7" s="170" t="s">
        <v>1</v>
      </c>
      <c r="B7" s="171">
        <v>4</v>
      </c>
      <c r="C7" s="443">
        <v>2358476</v>
      </c>
      <c r="D7" s="438">
        <v>10</v>
      </c>
      <c r="E7" s="138">
        <v>12002092</v>
      </c>
      <c r="F7" s="171">
        <v>14</v>
      </c>
      <c r="G7" s="472">
        <f t="shared" si="0"/>
        <v>14360568</v>
      </c>
      <c r="H7" s="386"/>
      <c r="I7" s="384"/>
      <c r="J7" s="397"/>
      <c r="K7" s="399"/>
      <c r="L7" s="395"/>
      <c r="M7" s="395"/>
      <c r="N7" s="395"/>
      <c r="O7" s="395"/>
      <c r="P7" s="395"/>
      <c r="Q7" s="395"/>
      <c r="R7" s="395"/>
      <c r="S7" s="395"/>
      <c r="T7" s="395"/>
      <c r="U7" s="203"/>
      <c r="V7" s="203"/>
      <c r="W7" s="203"/>
      <c r="X7" s="20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75" customFormat="1" ht="14.25" customHeight="1">
      <c r="A8" s="170" t="s">
        <v>58</v>
      </c>
      <c r="B8" s="329">
        <v>36</v>
      </c>
      <c r="C8" s="138">
        <v>45310212</v>
      </c>
      <c r="D8" s="444">
        <v>95</v>
      </c>
      <c r="E8" s="138">
        <v>217512002</v>
      </c>
      <c r="F8" s="171">
        <v>131</v>
      </c>
      <c r="G8" s="472">
        <f t="shared" si="0"/>
        <v>262822214</v>
      </c>
      <c r="H8" s="386"/>
      <c r="I8" s="384"/>
      <c r="J8" s="397"/>
      <c r="K8" s="400"/>
      <c r="L8" s="395"/>
      <c r="M8" s="395"/>
      <c r="N8" s="395"/>
      <c r="O8" s="395"/>
      <c r="P8" s="395"/>
      <c r="Q8" s="395"/>
      <c r="R8" s="395"/>
      <c r="S8" s="395"/>
      <c r="T8" s="395"/>
      <c r="U8" s="203"/>
      <c r="V8" s="203"/>
      <c r="W8" s="203"/>
      <c r="X8" s="20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s="76" customFormat="1" ht="12.75" customHeight="1">
      <c r="A9" s="170" t="s">
        <v>2</v>
      </c>
      <c r="B9" s="171">
        <v>43</v>
      </c>
      <c r="C9" s="443">
        <v>101944518</v>
      </c>
      <c r="D9" s="438">
        <v>85</v>
      </c>
      <c r="E9" s="138">
        <v>335717537</v>
      </c>
      <c r="F9" s="171">
        <v>128</v>
      </c>
      <c r="G9" s="472">
        <f t="shared" si="0"/>
        <v>437662055</v>
      </c>
      <c r="H9" s="386"/>
      <c r="I9" s="384"/>
      <c r="J9" s="397"/>
      <c r="K9" s="400"/>
      <c r="L9" s="395"/>
      <c r="M9" s="395"/>
      <c r="N9" s="395"/>
      <c r="O9" s="395"/>
      <c r="P9" s="395"/>
      <c r="Q9" s="395"/>
      <c r="R9" s="395"/>
      <c r="S9" s="395"/>
      <c r="T9" s="395"/>
      <c r="U9" s="203"/>
      <c r="V9" s="203"/>
      <c r="W9" s="203"/>
      <c r="X9" s="20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s="75" customFormat="1" ht="12.75" customHeight="1">
      <c r="A10" s="170" t="s">
        <v>3</v>
      </c>
      <c r="B10" s="329">
        <v>16</v>
      </c>
      <c r="C10" s="138">
        <v>17592301</v>
      </c>
      <c r="D10" s="444">
        <v>46</v>
      </c>
      <c r="E10" s="138">
        <v>68310535</v>
      </c>
      <c r="F10" s="171">
        <v>62</v>
      </c>
      <c r="G10" s="472">
        <f t="shared" si="0"/>
        <v>85902836</v>
      </c>
      <c r="H10" s="386"/>
      <c r="I10" s="384"/>
      <c r="J10" s="397"/>
      <c r="K10" s="400"/>
      <c r="L10" s="395"/>
      <c r="M10" s="395"/>
      <c r="N10" s="395"/>
      <c r="O10" s="395"/>
      <c r="P10" s="395"/>
      <c r="Q10" s="395"/>
      <c r="R10" s="395"/>
      <c r="S10" s="395"/>
      <c r="T10" s="395"/>
      <c r="U10" s="203"/>
      <c r="V10" s="203"/>
      <c r="W10" s="203"/>
      <c r="X10" s="20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2" customHeight="1">
      <c r="A11" s="170" t="s">
        <v>59</v>
      </c>
      <c r="B11" s="171">
        <v>2</v>
      </c>
      <c r="C11" s="443">
        <v>1440555</v>
      </c>
      <c r="D11" s="438">
        <v>1</v>
      </c>
      <c r="E11" s="138">
        <v>532450</v>
      </c>
      <c r="F11" s="171">
        <v>3</v>
      </c>
      <c r="G11" s="472">
        <f t="shared" si="0"/>
        <v>1973005</v>
      </c>
      <c r="H11" s="386"/>
      <c r="I11" s="384"/>
      <c r="J11" s="397"/>
      <c r="K11" s="400"/>
      <c r="L11" s="395"/>
      <c r="M11" s="395"/>
      <c r="N11" s="395"/>
      <c r="O11" s="395"/>
      <c r="P11" s="395"/>
      <c r="Q11" s="395"/>
      <c r="R11" s="395"/>
      <c r="S11" s="395"/>
      <c r="T11" s="395"/>
      <c r="U11" s="203"/>
      <c r="V11" s="203"/>
      <c r="W11" s="203"/>
      <c r="X11" s="20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s="75" customFormat="1" ht="12.75" customHeight="1">
      <c r="A12" s="170" t="s">
        <v>60</v>
      </c>
      <c r="B12" s="329">
        <v>2</v>
      </c>
      <c r="C12" s="138">
        <v>372353</v>
      </c>
      <c r="D12" s="444">
        <v>2</v>
      </c>
      <c r="E12" s="138">
        <v>7639356</v>
      </c>
      <c r="F12" s="171">
        <v>4</v>
      </c>
      <c r="G12" s="472">
        <f t="shared" si="0"/>
        <v>8011709</v>
      </c>
      <c r="H12" s="386"/>
      <c r="I12" s="384"/>
      <c r="J12" s="397"/>
      <c r="K12" s="400"/>
      <c r="L12" s="395"/>
      <c r="M12" s="395"/>
      <c r="N12" s="395"/>
      <c r="O12" s="395"/>
      <c r="P12" s="395"/>
      <c r="Q12" s="395"/>
      <c r="R12" s="395"/>
      <c r="S12" s="395"/>
      <c r="T12" s="395"/>
      <c r="U12" s="203"/>
      <c r="V12" s="203"/>
      <c r="W12" s="203"/>
      <c r="X12" s="20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s="77" customFormat="1" ht="13.5" customHeight="1">
      <c r="A13" s="170" t="s">
        <v>53</v>
      </c>
      <c r="B13" s="171">
        <v>7</v>
      </c>
      <c r="C13" s="443">
        <v>4393126</v>
      </c>
      <c r="D13" s="438">
        <v>37</v>
      </c>
      <c r="E13" s="138">
        <v>49464252</v>
      </c>
      <c r="F13" s="171">
        <v>44</v>
      </c>
      <c r="G13" s="472">
        <f t="shared" si="0"/>
        <v>53857378</v>
      </c>
      <c r="H13" s="386"/>
      <c r="I13" s="384"/>
      <c r="J13" s="397"/>
      <c r="K13" s="401"/>
      <c r="L13" s="395"/>
      <c r="M13" s="395"/>
      <c r="N13" s="395"/>
      <c r="O13" s="395"/>
      <c r="P13" s="395"/>
      <c r="Q13" s="395"/>
      <c r="R13" s="395"/>
      <c r="S13" s="395"/>
      <c r="T13" s="435"/>
      <c r="U13" s="203"/>
      <c r="V13" s="203"/>
      <c r="W13" s="203"/>
      <c r="X13" s="20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s="75" customFormat="1" ht="12.75" customHeight="1">
      <c r="A14" s="170" t="s">
        <v>6</v>
      </c>
      <c r="B14" s="329">
        <v>10</v>
      </c>
      <c r="C14" s="138">
        <v>20030769</v>
      </c>
      <c r="D14" s="444">
        <v>2</v>
      </c>
      <c r="E14" s="138">
        <v>26243168</v>
      </c>
      <c r="F14" s="171">
        <v>12</v>
      </c>
      <c r="G14" s="472">
        <f t="shared" si="0"/>
        <v>46273937</v>
      </c>
      <c r="H14" s="386"/>
      <c r="I14" s="384"/>
      <c r="J14" s="397"/>
      <c r="K14" s="400" t="s">
        <v>97</v>
      </c>
      <c r="L14" s="395"/>
      <c r="M14" s="395"/>
      <c r="N14" s="395"/>
      <c r="O14" s="395"/>
      <c r="P14" s="395"/>
      <c r="Q14" s="395"/>
      <c r="R14" s="395"/>
      <c r="S14" s="395"/>
      <c r="T14" s="395"/>
      <c r="U14" s="203"/>
      <c r="V14" s="203"/>
      <c r="W14" s="203"/>
      <c r="X14" s="20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s="4" customFormat="1" ht="18" customHeight="1" thickBot="1">
      <c r="A15" s="442" t="s">
        <v>0</v>
      </c>
      <c r="B15" s="445">
        <f t="shared" ref="B15:F15" si="1">SUM(B5:B14)</f>
        <v>187</v>
      </c>
      <c r="C15" s="446">
        <f>SUM(C5:C14)</f>
        <v>236068905</v>
      </c>
      <c r="D15" s="447">
        <f t="shared" si="1"/>
        <v>432</v>
      </c>
      <c r="E15" s="448">
        <f>SUM(E5:E14)</f>
        <v>960799797</v>
      </c>
      <c r="F15" s="448">
        <f t="shared" si="1"/>
        <v>619</v>
      </c>
      <c r="G15" s="448">
        <f>G5+G6+G7+G8+G9+G10+G11+G12+G13+G14</f>
        <v>1196868702</v>
      </c>
      <c r="H15" s="386"/>
      <c r="I15" s="384"/>
      <c r="J15" s="393"/>
      <c r="K15" s="377" t="s">
        <v>102</v>
      </c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6.5" hidden="1" customHeight="1" thickTop="1">
      <c r="A16" s="141" t="s">
        <v>0</v>
      </c>
      <c r="B16" s="133"/>
      <c r="C16" s="364"/>
      <c r="D16" s="133"/>
      <c r="E16" s="134"/>
      <c r="F16" s="60"/>
      <c r="G16" s="125">
        <f t="shared" ref="G16:G24" si="2">C16+E16</f>
        <v>0</v>
      </c>
      <c r="I16" s="384">
        <f t="shared" ref="I16:I24" si="3">C16+E16</f>
        <v>0</v>
      </c>
      <c r="J16" s="208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</row>
    <row r="17" spans="1:24" ht="7.5" hidden="1" customHeight="1">
      <c r="A17" s="86" t="s">
        <v>0</v>
      </c>
      <c r="B17" s="206"/>
      <c r="C17" s="210"/>
      <c r="D17" s="206"/>
      <c r="E17" s="130"/>
      <c r="F17" s="206"/>
      <c r="G17" s="125">
        <f t="shared" si="2"/>
        <v>0</v>
      </c>
      <c r="I17" s="384">
        <f t="shared" si="3"/>
        <v>0</v>
      </c>
      <c r="J17" s="208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</row>
    <row r="18" spans="1:24" ht="16.5" hidden="1" customHeight="1" thickTop="1">
      <c r="A18" s="132" t="s">
        <v>0</v>
      </c>
      <c r="B18" s="133"/>
      <c r="C18" s="364"/>
      <c r="D18" s="133"/>
      <c r="E18" s="134"/>
      <c r="F18" s="60"/>
      <c r="G18" s="125">
        <f t="shared" si="2"/>
        <v>0</v>
      </c>
      <c r="I18" s="384">
        <f t="shared" si="3"/>
        <v>0</v>
      </c>
      <c r="J18" s="208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</row>
    <row r="19" spans="1:24" ht="16.5" hidden="1" customHeight="1" thickTop="1">
      <c r="A19" s="86" t="s">
        <v>0</v>
      </c>
      <c r="B19" s="206"/>
      <c r="C19" s="210"/>
      <c r="D19" s="206"/>
      <c r="E19" s="130"/>
      <c r="F19" s="206"/>
      <c r="G19" s="125">
        <f t="shared" si="2"/>
        <v>0</v>
      </c>
      <c r="I19" s="384">
        <f t="shared" si="3"/>
        <v>0</v>
      </c>
      <c r="J19" s="208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</row>
    <row r="20" spans="1:24" ht="48.75" hidden="1" customHeight="1" thickTop="1" thickBot="1">
      <c r="A20" s="132" t="s">
        <v>0</v>
      </c>
      <c r="B20" s="133"/>
      <c r="C20" s="364"/>
      <c r="D20" s="133"/>
      <c r="E20" s="134"/>
      <c r="F20" s="60"/>
      <c r="G20" s="125">
        <f t="shared" si="2"/>
        <v>0</v>
      </c>
      <c r="I20" s="384">
        <f t="shared" si="3"/>
        <v>0</v>
      </c>
      <c r="J20" s="208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</row>
    <row r="21" spans="1:24" ht="16.5" hidden="1" customHeight="1" thickTop="1">
      <c r="A21" s="86" t="s">
        <v>0</v>
      </c>
      <c r="B21" s="206"/>
      <c r="C21" s="210"/>
      <c r="D21" s="206"/>
      <c r="E21" s="130"/>
      <c r="F21" s="206"/>
      <c r="G21" s="125">
        <f t="shared" si="2"/>
        <v>0</v>
      </c>
      <c r="I21" s="384">
        <f t="shared" si="3"/>
        <v>0</v>
      </c>
      <c r="J21" s="208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</row>
    <row r="22" spans="1:24" ht="16.5" hidden="1" customHeight="1" thickTop="1">
      <c r="A22" s="132" t="s">
        <v>0</v>
      </c>
      <c r="B22" s="133"/>
      <c r="C22" s="364"/>
      <c r="D22" s="133"/>
      <c r="E22" s="134"/>
      <c r="F22" s="60"/>
      <c r="G22" s="125">
        <f t="shared" si="2"/>
        <v>0</v>
      </c>
      <c r="I22" s="384">
        <f t="shared" si="3"/>
        <v>0</v>
      </c>
      <c r="J22" s="208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</row>
    <row r="23" spans="1:24" ht="8.25" hidden="1" customHeight="1">
      <c r="A23" s="86" t="s">
        <v>0</v>
      </c>
      <c r="B23" s="206"/>
      <c r="C23" s="210"/>
      <c r="D23" s="206"/>
      <c r="E23" s="130"/>
      <c r="F23" s="206"/>
      <c r="G23" s="125">
        <f t="shared" si="2"/>
        <v>0</v>
      </c>
      <c r="I23" s="384">
        <f t="shared" si="3"/>
        <v>0</v>
      </c>
      <c r="J23" s="208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</row>
    <row r="24" spans="1:24" ht="12" hidden="1" customHeight="1">
      <c r="A24" s="365" t="s">
        <v>0</v>
      </c>
      <c r="B24" s="185"/>
      <c r="C24" s="366"/>
      <c r="D24" s="185"/>
      <c r="E24" s="367"/>
      <c r="F24" s="111"/>
      <c r="G24" s="125">
        <f t="shared" si="2"/>
        <v>0</v>
      </c>
      <c r="I24" s="384">
        <f t="shared" si="3"/>
        <v>0</v>
      </c>
      <c r="J24" s="208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</row>
    <row r="25" spans="1:24" ht="39.75" customHeight="1" thickTop="1">
      <c r="A25" s="88"/>
      <c r="B25" s="4"/>
      <c r="C25" s="471"/>
      <c r="D25" s="471"/>
      <c r="E25" s="471"/>
      <c r="F25" s="4"/>
      <c r="G25" s="471"/>
      <c r="H25" s="4"/>
      <c r="I25" s="204"/>
      <c r="J25" s="209"/>
      <c r="K25" s="209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</row>
    <row r="26" spans="1:24" ht="13.8">
      <c r="A26" s="88"/>
      <c r="B26" s="4"/>
      <c r="C26" s="471"/>
      <c r="D26" s="145"/>
      <c r="E26" s="148"/>
      <c r="F26" s="4"/>
      <c r="G26" s="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</row>
    <row r="27" spans="1:24">
      <c r="D27" s="9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</row>
    <row r="28" spans="1:24">
      <c r="D28" s="96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</row>
    <row r="29" spans="1:24">
      <c r="D29" s="96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</row>
    <row r="30" spans="1:24" ht="17.399999999999999">
      <c r="D30" s="96"/>
      <c r="G30" s="439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</row>
    <row r="31" spans="1:24">
      <c r="D31" s="96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</row>
    <row r="32" spans="1:24">
      <c r="D32" s="96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</row>
    <row r="33" spans="3:24">
      <c r="C33" s="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</row>
    <row r="34" spans="3:24"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</row>
    <row r="35" spans="3:24"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</row>
    <row r="36" spans="3:24"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</row>
    <row r="37" spans="3:24"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</row>
    <row r="38" spans="3:24"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</row>
    <row r="39" spans="3:24"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</row>
    <row r="40" spans="3:24"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</row>
    <row r="41" spans="3:24"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</row>
    <row r="42" spans="3:24"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</row>
    <row r="43" spans="3:24"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</row>
    <row r="44" spans="3:24"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</row>
    <row r="45" spans="3:24"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</row>
    <row r="46" spans="3:24"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</row>
    <row r="47" spans="3:24"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</row>
    <row r="48" spans="3:24"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</row>
    <row r="49" spans="9:24"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</row>
    <row r="50" spans="9:24"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</row>
    <row r="51" spans="9:24"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</row>
    <row r="52" spans="9:24"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</row>
  </sheetData>
  <mergeCells count="6">
    <mergeCell ref="A1:G1"/>
    <mergeCell ref="A3:A4"/>
    <mergeCell ref="B3:C3"/>
    <mergeCell ref="D3:E3"/>
    <mergeCell ref="F3:G3"/>
    <mergeCell ref="F2:G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0" orientation="landscape" r:id="rId1"/>
  <colBreaks count="2" manualBreakCount="2">
    <brk id="7" max="25" man="1"/>
    <brk id="20" max="2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rightToLeft="1" view="pageBreakPreview" topLeftCell="B1" zoomScaleSheetLayoutView="100" workbookViewId="0">
      <selection activeCell="J6" sqref="J6"/>
    </sheetView>
  </sheetViews>
  <sheetFormatPr defaultColWidth="9.109375" defaultRowHeight="21.9" customHeight="1"/>
  <cols>
    <col min="1" max="1" width="2.5546875" style="16" customWidth="1"/>
    <col min="2" max="2" width="22.88671875" style="45" customWidth="1"/>
    <col min="3" max="3" width="6.33203125" style="16" customWidth="1"/>
    <col min="4" max="4" width="14.109375" style="16" customWidth="1"/>
    <col min="5" max="5" width="4.6640625" style="16" customWidth="1"/>
    <col min="6" max="6" width="6.44140625" style="16" customWidth="1"/>
    <col min="7" max="7" width="33.5546875" style="16" customWidth="1"/>
    <col min="8" max="8" width="7.21875" style="16" customWidth="1"/>
    <col min="9" max="16384" width="9.109375" style="16"/>
  </cols>
  <sheetData>
    <row r="2" spans="2:14" ht="21.9" customHeight="1">
      <c r="B2" s="51"/>
      <c r="C2" s="34"/>
      <c r="D2" s="34"/>
      <c r="E2" s="34"/>
      <c r="F2" s="34"/>
      <c r="G2" s="34"/>
    </row>
    <row r="3" spans="2:14" ht="21.75" hidden="1" customHeight="1">
      <c r="B3" s="51"/>
      <c r="C3" s="34"/>
      <c r="D3" s="34"/>
      <c r="E3" s="34"/>
      <c r="F3" s="34"/>
      <c r="G3" s="34"/>
    </row>
    <row r="4" spans="2:14" ht="45.75" hidden="1" customHeight="1">
      <c r="B4" s="51"/>
      <c r="C4" s="34"/>
      <c r="D4" s="34"/>
      <c r="E4" s="34"/>
      <c r="F4" s="34"/>
      <c r="G4" s="34"/>
    </row>
    <row r="5" spans="2:14" ht="27" customHeight="1">
      <c r="B5" s="489" t="s">
        <v>210</v>
      </c>
      <c r="C5" s="489"/>
      <c r="D5" s="489"/>
      <c r="E5" s="489"/>
      <c r="F5" s="489"/>
      <c r="G5" s="489"/>
    </row>
    <row r="6" spans="2:14" ht="21.9" customHeight="1" thickBot="1">
      <c r="B6" s="302" t="s">
        <v>161</v>
      </c>
      <c r="C6" s="33"/>
      <c r="D6" s="33"/>
      <c r="E6" s="33"/>
      <c r="F6" s="34"/>
      <c r="G6" s="198" t="s">
        <v>37</v>
      </c>
      <c r="H6" s="32"/>
      <c r="N6" s="34"/>
    </row>
    <row r="7" spans="2:14" ht="21.9" customHeight="1" thickTop="1">
      <c r="B7" s="493" t="s">
        <v>13</v>
      </c>
      <c r="C7" s="511" t="s">
        <v>99</v>
      </c>
      <c r="D7" s="511"/>
      <c r="E7" s="387"/>
      <c r="F7" s="480" t="s">
        <v>69</v>
      </c>
      <c r="G7" s="480"/>
    </row>
    <row r="8" spans="2:14" ht="21" customHeight="1" thickBot="1">
      <c r="B8" s="494"/>
      <c r="C8" s="250" t="s">
        <v>8</v>
      </c>
      <c r="D8" s="218" t="s">
        <v>9</v>
      </c>
      <c r="E8" s="218"/>
      <c r="F8" s="218" t="s">
        <v>8</v>
      </c>
      <c r="G8" s="218" t="s">
        <v>78</v>
      </c>
      <c r="M8" s="34"/>
    </row>
    <row r="9" spans="2:14" ht="21" customHeight="1" thickTop="1">
      <c r="B9" s="304" t="s">
        <v>16</v>
      </c>
      <c r="C9" s="264">
        <v>1</v>
      </c>
      <c r="D9" s="264">
        <v>532450</v>
      </c>
      <c r="E9" s="264"/>
      <c r="F9" s="270">
        <v>1</v>
      </c>
      <c r="G9" s="270">
        <v>532450</v>
      </c>
    </row>
    <row r="10" spans="2:14" ht="24.75" customHeight="1">
      <c r="B10" s="66" t="s">
        <v>123</v>
      </c>
      <c r="C10" s="111">
        <v>2</v>
      </c>
      <c r="D10" s="138">
        <v>1440555</v>
      </c>
      <c r="E10" s="111"/>
      <c r="F10" s="138">
        <v>2</v>
      </c>
      <c r="G10" s="138">
        <v>1440555</v>
      </c>
      <c r="J10" s="24"/>
    </row>
    <row r="11" spans="2:14" ht="24" customHeight="1" thickBot="1">
      <c r="B11" s="212" t="s">
        <v>0</v>
      </c>
      <c r="C11" s="213">
        <f>SUM(C9:C10)</f>
        <v>3</v>
      </c>
      <c r="D11" s="213">
        <f>SUM(D9:D10)</f>
        <v>1973005</v>
      </c>
      <c r="E11" s="213"/>
      <c r="F11" s="214">
        <f>SUM(F9:F10)</f>
        <v>3</v>
      </c>
      <c r="G11" s="214">
        <f>SUM(G9:G10)</f>
        <v>1973005</v>
      </c>
      <c r="I11" s="87"/>
    </row>
    <row r="12" spans="2:14" ht="21.9" customHeight="1" thickTop="1">
      <c r="B12" s="51"/>
      <c r="C12" s="34"/>
      <c r="D12" s="34"/>
      <c r="E12" s="34"/>
      <c r="F12" s="39"/>
      <c r="G12" s="34"/>
    </row>
    <row r="13" spans="2:14" ht="21.9" customHeight="1">
      <c r="B13" s="51"/>
      <c r="C13" s="34"/>
      <c r="D13" s="34"/>
      <c r="E13" s="34"/>
      <c r="F13" s="34"/>
      <c r="G13" s="34"/>
    </row>
  </sheetData>
  <mergeCells count="4">
    <mergeCell ref="B5:G5"/>
    <mergeCell ref="B7:B8"/>
    <mergeCell ref="F7:G7"/>
    <mergeCell ref="C7:D7"/>
  </mergeCells>
  <printOptions horizontalCentered="1" verticalCentered="1"/>
  <pageMargins left="0.31496062992125984" right="0.15748031496062992" top="0.74803149606299213" bottom="2.7165354330708662" header="0.31496062992125984" footer="0.31496062992125984"/>
  <pageSetup paperSize="9" orientation="landscape" r:id="rId1"/>
  <headerFooter>
    <oddFooter>&amp;C&amp;14 24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rightToLeft="1" view="pageBreakPreview" zoomScaleSheetLayoutView="100" workbookViewId="0">
      <selection activeCell="L5" sqref="L5"/>
    </sheetView>
  </sheetViews>
  <sheetFormatPr defaultColWidth="9.109375" defaultRowHeight="21.9" customHeight="1"/>
  <cols>
    <col min="1" max="1" width="2.6640625" style="16" customWidth="1"/>
    <col min="2" max="2" width="22" style="45" customWidth="1"/>
    <col min="3" max="3" width="4.88671875" style="45" customWidth="1"/>
    <col min="4" max="4" width="11" style="45" customWidth="1"/>
    <col min="5" max="5" width="0.88671875" style="45" customWidth="1"/>
    <col min="6" max="6" width="1.33203125" style="45" customWidth="1"/>
    <col min="7" max="7" width="5.5546875" style="16" customWidth="1"/>
    <col min="8" max="8" width="14.5546875" style="16" customWidth="1"/>
    <col min="9" max="9" width="5.88671875" style="16" customWidth="1"/>
    <col min="10" max="10" width="25.6640625" style="16" customWidth="1"/>
    <col min="11" max="16384" width="9.109375" style="16"/>
  </cols>
  <sheetData>
    <row r="2" spans="1:14" ht="15">
      <c r="B2" s="51"/>
      <c r="C2" s="51"/>
      <c r="D2" s="51"/>
      <c r="E2" s="51"/>
      <c r="F2" s="51"/>
      <c r="G2" s="34"/>
      <c r="H2" s="34"/>
      <c r="I2" s="34"/>
      <c r="J2" s="34"/>
    </row>
    <row r="3" spans="1:14" ht="15">
      <c r="B3" s="51"/>
      <c r="C3" s="51"/>
      <c r="D3" s="51"/>
      <c r="E3" s="51"/>
      <c r="F3" s="51"/>
      <c r="G3" s="34"/>
      <c r="H3" s="34"/>
      <c r="I3" s="34"/>
      <c r="J3" s="34"/>
    </row>
    <row r="4" spans="1:14" ht="23.25" customHeight="1">
      <c r="B4" s="489" t="s">
        <v>175</v>
      </c>
      <c r="C4" s="489"/>
      <c r="D4" s="489"/>
      <c r="E4" s="489"/>
      <c r="F4" s="489"/>
      <c r="G4" s="489"/>
      <c r="H4" s="489"/>
      <c r="I4" s="489"/>
      <c r="J4" s="489"/>
    </row>
    <row r="5" spans="1:14" ht="21.9" customHeight="1" thickBot="1">
      <c r="B5" s="510" t="s">
        <v>162</v>
      </c>
      <c r="C5" s="510"/>
      <c r="D5" s="510"/>
      <c r="E5" s="510"/>
      <c r="F5" s="510"/>
      <c r="G5" s="510"/>
      <c r="H5" s="37"/>
      <c r="I5" s="509" t="s">
        <v>37</v>
      </c>
      <c r="J5" s="509"/>
      <c r="L5" s="34"/>
    </row>
    <row r="6" spans="1:14" ht="21.9" customHeight="1" thickTop="1">
      <c r="A6" s="24"/>
      <c r="B6" s="493" t="s">
        <v>13</v>
      </c>
      <c r="C6" s="512" t="s">
        <v>122</v>
      </c>
      <c r="D6" s="512"/>
      <c r="E6" s="480"/>
      <c r="F6" s="480"/>
      <c r="G6" s="480" t="s">
        <v>77</v>
      </c>
      <c r="H6" s="480"/>
      <c r="I6" s="480" t="s">
        <v>66</v>
      </c>
      <c r="J6" s="480"/>
      <c r="M6" s="34"/>
    </row>
    <row r="7" spans="1:14" ht="21.9" customHeight="1" thickBot="1">
      <c r="A7" s="24"/>
      <c r="B7" s="494"/>
      <c r="C7" s="242" t="s">
        <v>8</v>
      </c>
      <c r="D7" s="358" t="s">
        <v>9</v>
      </c>
      <c r="E7" s="358"/>
      <c r="F7" s="358"/>
      <c r="G7" s="242" t="s">
        <v>8</v>
      </c>
      <c r="H7" s="242" t="s">
        <v>9</v>
      </c>
      <c r="I7" s="242" t="s">
        <v>8</v>
      </c>
      <c r="J7" s="242" t="s">
        <v>9</v>
      </c>
      <c r="L7" s="34"/>
    </row>
    <row r="8" spans="1:14" ht="21.9" customHeight="1" thickTop="1">
      <c r="B8" s="127" t="s">
        <v>19</v>
      </c>
      <c r="C8" s="66"/>
      <c r="D8" s="97"/>
      <c r="E8" s="97"/>
      <c r="F8" s="97"/>
      <c r="G8" s="66"/>
      <c r="H8" s="138"/>
      <c r="I8" s="97"/>
      <c r="J8" s="97"/>
      <c r="L8" s="34"/>
    </row>
    <row r="9" spans="1:14" ht="21.9" customHeight="1">
      <c r="B9" s="127" t="s">
        <v>22</v>
      </c>
      <c r="C9" s="66"/>
      <c r="D9" s="97"/>
      <c r="E9" s="97"/>
      <c r="F9" s="97"/>
      <c r="G9" s="66"/>
      <c r="H9" s="66"/>
      <c r="I9" s="97"/>
      <c r="J9" s="97"/>
    </row>
    <row r="10" spans="1:14" s="18" customFormat="1" ht="15.6">
      <c r="B10" s="293" t="s">
        <v>23</v>
      </c>
      <c r="C10" s="111"/>
      <c r="D10" s="138"/>
      <c r="E10" s="138"/>
      <c r="F10" s="138"/>
      <c r="G10" s="67"/>
      <c r="H10" s="67"/>
      <c r="I10" s="138"/>
      <c r="J10" s="138"/>
    </row>
    <row r="11" spans="1:14" s="18" customFormat="1" ht="16.5" customHeight="1" thickBot="1">
      <c r="B11" s="243" t="s">
        <v>0</v>
      </c>
      <c r="C11" s="213"/>
      <c r="D11" s="214"/>
      <c r="E11" s="214"/>
      <c r="F11" s="214"/>
      <c r="G11" s="215"/>
      <c r="H11" s="215"/>
      <c r="I11" s="214"/>
      <c r="J11" s="214"/>
    </row>
    <row r="12" spans="1:14" ht="16.5" customHeight="1" thickTop="1">
      <c r="A12" s="24"/>
      <c r="B12" s="116"/>
      <c r="C12" s="116"/>
      <c r="D12" s="116"/>
      <c r="E12" s="116"/>
      <c r="F12" s="116"/>
      <c r="G12" s="178"/>
      <c r="H12" s="97"/>
      <c r="I12" s="178"/>
      <c r="J12" s="259"/>
    </row>
    <row r="13" spans="1:14" ht="21.9" customHeight="1">
      <c r="B13" s="51"/>
      <c r="C13" s="51"/>
      <c r="D13" s="51"/>
      <c r="E13" s="51"/>
      <c r="F13" s="51"/>
      <c r="G13" s="34"/>
      <c r="H13" s="34"/>
      <c r="I13" s="34"/>
      <c r="J13" s="199"/>
      <c r="M13" s="24"/>
      <c r="N13" s="24"/>
    </row>
    <row r="14" spans="1:14" ht="21.9" customHeight="1">
      <c r="B14" s="55"/>
      <c r="C14" s="55"/>
      <c r="D14" s="55"/>
      <c r="E14" s="55"/>
      <c r="F14" s="55"/>
      <c r="G14" s="54"/>
      <c r="H14" s="54"/>
      <c r="I14" s="54"/>
      <c r="J14" s="54"/>
      <c r="N14" s="24"/>
    </row>
    <row r="15" spans="1:14" ht="21.9" customHeight="1">
      <c r="B15" s="51"/>
      <c r="C15" s="51"/>
      <c r="D15" s="51"/>
      <c r="E15" s="51"/>
      <c r="F15" s="51"/>
      <c r="G15" s="34"/>
      <c r="H15" s="34"/>
      <c r="I15" s="34"/>
      <c r="J15" s="34"/>
    </row>
    <row r="17" spans="9:11" ht="21.9" customHeight="1">
      <c r="K17" s="24"/>
    </row>
    <row r="23" spans="9:11" ht="21.9" customHeight="1">
      <c r="J23" s="24"/>
    </row>
    <row r="24" spans="9:11" ht="21.9" customHeight="1">
      <c r="I24" s="24"/>
    </row>
  </sheetData>
  <mergeCells count="8">
    <mergeCell ref="B4:J4"/>
    <mergeCell ref="B5:G5"/>
    <mergeCell ref="I5:J5"/>
    <mergeCell ref="B6:B7"/>
    <mergeCell ref="G6:H6"/>
    <mergeCell ref="I6:J6"/>
    <mergeCell ref="C6:D6"/>
    <mergeCell ref="E6:F6"/>
  </mergeCells>
  <printOptions horizontalCentered="1" verticalCentered="1"/>
  <pageMargins left="0.31496062992125984" right="0.15748031496062992" top="0.74803149606299213" bottom="3.15" header="0.31496062992125984" footer="0.31496062992125984"/>
  <pageSetup paperSize="9" orientation="landscape" r:id="rId1"/>
  <headerFooter>
    <oddFooter>&amp;C&amp;14 25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rightToLeft="1" view="pageBreakPreview" zoomScaleSheetLayoutView="100" workbookViewId="0">
      <selection activeCell="P8" sqref="P8"/>
    </sheetView>
  </sheetViews>
  <sheetFormatPr defaultColWidth="9.109375" defaultRowHeight="21.9" customHeight="1"/>
  <cols>
    <col min="1" max="1" width="2.6640625" style="16" customWidth="1"/>
    <col min="2" max="2" width="24" style="45" customWidth="1"/>
    <col min="3" max="3" width="7.109375" style="45" customWidth="1"/>
    <col min="4" max="4" width="20.6640625" style="45" customWidth="1"/>
    <col min="5" max="5" width="2.5546875" style="45" customWidth="1"/>
    <col min="6" max="6" width="3.33203125" style="45" customWidth="1"/>
    <col min="7" max="7" width="9.44140625" style="45" customWidth="1"/>
    <col min="8" max="8" width="25.33203125" style="16" customWidth="1"/>
    <col min="9" max="9" width="0.109375" style="16" hidden="1" customWidth="1"/>
    <col min="10" max="10" width="9.109375" style="16" hidden="1" customWidth="1"/>
    <col min="11" max="11" width="1.6640625" style="16" customWidth="1"/>
    <col min="12" max="12" width="4.88671875" style="16" customWidth="1"/>
    <col min="13" max="13" width="4.5546875" style="16" hidden="1" customWidth="1"/>
    <col min="14" max="16384" width="9.109375" style="16"/>
  </cols>
  <sheetData>
    <row r="1" spans="1:19" ht="21.9" customHeight="1">
      <c r="M1" s="61"/>
    </row>
    <row r="2" spans="1:19" ht="13.2"/>
    <row r="3" spans="1:19" ht="15">
      <c r="B3" s="51"/>
      <c r="C3" s="51"/>
      <c r="D3" s="51"/>
      <c r="E3" s="51"/>
      <c r="F3" s="51"/>
      <c r="G3" s="51"/>
      <c r="H3" s="34"/>
    </row>
    <row r="4" spans="1:19" ht="18" customHeight="1">
      <c r="B4" s="489" t="s">
        <v>211</v>
      </c>
      <c r="C4" s="489"/>
      <c r="D4" s="489"/>
      <c r="E4" s="489"/>
      <c r="F4" s="489"/>
      <c r="G4" s="489"/>
      <c r="H4" s="489"/>
      <c r="Q4" s="34"/>
    </row>
    <row r="5" spans="1:19" ht="21.9" customHeight="1" thickBot="1">
      <c r="B5" s="510" t="s">
        <v>163</v>
      </c>
      <c r="C5" s="510"/>
      <c r="D5" s="510"/>
      <c r="E5" s="510"/>
      <c r="F5" s="510"/>
      <c r="G5" s="362"/>
      <c r="H5" s="361" t="s">
        <v>148</v>
      </c>
      <c r="I5" s="34"/>
      <c r="O5" s="28"/>
    </row>
    <row r="6" spans="1:19" ht="21.9" customHeight="1" thickTop="1">
      <c r="B6" s="493" t="s">
        <v>13</v>
      </c>
      <c r="C6" s="480" t="s">
        <v>129</v>
      </c>
      <c r="D6" s="480"/>
      <c r="E6" s="511"/>
      <c r="F6" s="511"/>
      <c r="G6" s="480" t="s">
        <v>81</v>
      </c>
      <c r="H6" s="480"/>
      <c r="I6" s="34"/>
      <c r="S6" s="24"/>
    </row>
    <row r="7" spans="1:19" ht="21.9" customHeight="1" thickBot="1">
      <c r="B7" s="494"/>
      <c r="C7" s="357" t="s">
        <v>8</v>
      </c>
      <c r="D7" s="357" t="s">
        <v>9</v>
      </c>
      <c r="E7" s="357"/>
      <c r="F7" s="358"/>
      <c r="G7" s="358" t="s">
        <v>8</v>
      </c>
      <c r="H7" s="358" t="s">
        <v>9</v>
      </c>
      <c r="I7" s="34"/>
    </row>
    <row r="8" spans="1:19" ht="21.9" customHeight="1" thickTop="1">
      <c r="B8" s="381" t="s">
        <v>19</v>
      </c>
      <c r="C8" s="138">
        <v>1</v>
      </c>
      <c r="D8" s="380">
        <v>48626</v>
      </c>
      <c r="E8" s="111"/>
      <c r="F8" s="111"/>
      <c r="G8" s="138">
        <v>1</v>
      </c>
      <c r="H8" s="138">
        <v>48626</v>
      </c>
      <c r="I8" s="34"/>
      <c r="N8" s="19"/>
    </row>
    <row r="9" spans="1:19" ht="21.9" customHeight="1">
      <c r="B9" s="258" t="s">
        <v>176</v>
      </c>
      <c r="C9" s="305">
        <v>1</v>
      </c>
      <c r="D9" s="281">
        <v>5135000</v>
      </c>
      <c r="E9" s="281"/>
      <c r="F9" s="258"/>
      <c r="G9" s="305">
        <v>1</v>
      </c>
      <c r="H9" s="305">
        <v>5135000</v>
      </c>
      <c r="I9" s="34"/>
      <c r="N9" s="19"/>
    </row>
    <row r="10" spans="1:19" ht="27" customHeight="1">
      <c r="A10" s="18"/>
      <c r="B10" s="127" t="s">
        <v>61</v>
      </c>
      <c r="C10" s="138">
        <v>2</v>
      </c>
      <c r="D10" s="380">
        <v>2828083</v>
      </c>
      <c r="E10" s="111"/>
      <c r="F10" s="111"/>
      <c r="G10" s="138">
        <v>2</v>
      </c>
      <c r="H10" s="138">
        <v>2828083</v>
      </c>
      <c r="I10" s="111"/>
      <c r="N10" s="19"/>
    </row>
    <row r="11" spans="1:19" s="21" customFormat="1" ht="24.6" customHeight="1" thickBot="1">
      <c r="A11" s="18"/>
      <c r="B11" s="243" t="s">
        <v>0</v>
      </c>
      <c r="C11" s="213">
        <f>SUM(C8:C10)</f>
        <v>4</v>
      </c>
      <c r="D11" s="454">
        <f>SUM(D8:D10)</f>
        <v>8011709</v>
      </c>
      <c r="E11" s="213"/>
      <c r="F11" s="213"/>
      <c r="G11" s="213">
        <f>SUM(G8:G10)</f>
        <v>4</v>
      </c>
      <c r="H11" s="213">
        <f>SUM(H8:H10)</f>
        <v>8011709</v>
      </c>
      <c r="I11" s="68"/>
      <c r="K11" s="18"/>
      <c r="L11" s="18"/>
      <c r="M11" s="18"/>
      <c r="N11" s="19"/>
    </row>
    <row r="12" spans="1:19" ht="24" customHeight="1" thickTop="1">
      <c r="A12" s="24"/>
      <c r="B12" s="116"/>
      <c r="C12" s="116"/>
      <c r="D12" s="116"/>
      <c r="E12" s="116"/>
      <c r="F12" s="116"/>
      <c r="G12" s="116"/>
      <c r="H12" s="259"/>
      <c r="I12" s="34"/>
    </row>
    <row r="13" spans="1:19" ht="27.75" customHeight="1">
      <c r="B13" s="51"/>
      <c r="C13" s="51"/>
      <c r="D13" s="51"/>
      <c r="E13" s="51"/>
      <c r="F13" s="51"/>
      <c r="G13" s="51"/>
      <c r="H13" s="199"/>
      <c r="I13" s="34"/>
      <c r="M13" s="24"/>
    </row>
    <row r="14" spans="1:19" ht="21.9" customHeight="1">
      <c r="B14" s="55"/>
      <c r="C14" s="542"/>
      <c r="D14" s="542"/>
      <c r="E14" s="542"/>
      <c r="F14" s="542"/>
      <c r="G14" s="190"/>
      <c r="H14" s="54"/>
      <c r="I14" s="34"/>
    </row>
    <row r="15" spans="1:19" ht="21.9" customHeight="1">
      <c r="B15" s="51"/>
      <c r="C15" s="51"/>
      <c r="D15" s="51"/>
      <c r="E15" s="51"/>
      <c r="F15" s="51"/>
      <c r="G15" s="51"/>
      <c r="H15" s="34"/>
      <c r="I15" s="34"/>
    </row>
    <row r="17" spans="7:10" ht="21.9" customHeight="1">
      <c r="I17" s="24"/>
      <c r="J17" s="24"/>
    </row>
    <row r="20" spans="7:10" ht="21.9" customHeight="1">
      <c r="G20" s="149"/>
    </row>
    <row r="23" spans="7:10" ht="21.9" customHeight="1">
      <c r="H23" s="24"/>
    </row>
  </sheetData>
  <mergeCells count="7">
    <mergeCell ref="C14:F14"/>
    <mergeCell ref="B4:H4"/>
    <mergeCell ref="B5:F5"/>
    <mergeCell ref="B6:B7"/>
    <mergeCell ref="E6:F6"/>
    <mergeCell ref="C6:D6"/>
    <mergeCell ref="G6:H6"/>
  </mergeCells>
  <printOptions horizontalCentered="1" verticalCentered="1"/>
  <pageMargins left="0.31496062992125984" right="0.15748031496062992" top="0.82677165354330717" bottom="3.4251968503937009" header="0.31496062992125984" footer="0.31496062992125984"/>
  <pageSetup paperSize="9" scale="95" orientation="landscape" r:id="rId1"/>
  <headerFooter>
    <oddFooter>&amp;C&amp;14 26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rightToLeft="1" view="pageBreakPreview" zoomScaleSheetLayoutView="100" workbookViewId="0">
      <selection activeCell="J6" sqref="J6"/>
    </sheetView>
  </sheetViews>
  <sheetFormatPr defaultColWidth="9.109375" defaultRowHeight="21.9" customHeight="1"/>
  <cols>
    <col min="1" max="1" width="2" style="16" customWidth="1"/>
    <col min="2" max="2" width="20.109375" style="45" customWidth="1"/>
    <col min="3" max="3" width="2.109375" style="16" customWidth="1"/>
    <col min="4" max="4" width="1.6640625" style="16" customWidth="1"/>
    <col min="5" max="5" width="7" style="16" customWidth="1"/>
    <col min="6" max="6" width="19.44140625" style="16" customWidth="1"/>
    <col min="7" max="7" width="9.33203125" style="16" customWidth="1"/>
    <col min="8" max="8" width="29.88671875" style="16" customWidth="1"/>
    <col min="9" max="9" width="6.109375" style="16" customWidth="1"/>
    <col min="10" max="16384" width="9.109375" style="16"/>
  </cols>
  <sheetData>
    <row r="3" spans="1:14" ht="48.75" customHeight="1">
      <c r="B3" s="51"/>
      <c r="C3" s="34"/>
      <c r="D3" s="34"/>
      <c r="E3" s="34"/>
      <c r="F3" s="34"/>
      <c r="G3" s="34"/>
      <c r="H3" s="34"/>
    </row>
    <row r="4" spans="1:14" ht="33.75" customHeight="1" thickBot="1">
      <c r="B4" s="543" t="s">
        <v>177</v>
      </c>
      <c r="C4" s="543"/>
      <c r="D4" s="543"/>
      <c r="E4" s="543"/>
      <c r="F4" s="543"/>
      <c r="G4" s="543"/>
      <c r="H4" s="543"/>
      <c r="N4" s="34"/>
    </row>
    <row r="5" spans="1:14" ht="21.9" customHeight="1" thickTop="1" thickBot="1">
      <c r="B5" s="192" t="s">
        <v>160</v>
      </c>
      <c r="C5" s="192"/>
      <c r="D5" s="197"/>
      <c r="E5" s="41"/>
      <c r="F5" s="33"/>
      <c r="G5" s="544" t="s">
        <v>79</v>
      </c>
      <c r="H5" s="544" t="s">
        <v>37</v>
      </c>
    </row>
    <row r="6" spans="1:14" ht="21.9" customHeight="1" thickTop="1">
      <c r="B6" s="493" t="s">
        <v>13</v>
      </c>
      <c r="C6" s="511"/>
      <c r="D6" s="511"/>
      <c r="E6" s="480" t="s">
        <v>144</v>
      </c>
      <c r="F6" s="480"/>
      <c r="G6" s="480" t="s">
        <v>145</v>
      </c>
      <c r="H6" s="480"/>
    </row>
    <row r="7" spans="1:14" ht="21.9" customHeight="1" thickBot="1">
      <c r="B7" s="494"/>
      <c r="C7" s="301"/>
      <c r="D7" s="301"/>
      <c r="E7" s="301" t="s">
        <v>8</v>
      </c>
      <c r="F7" s="301" t="s">
        <v>75</v>
      </c>
      <c r="G7" s="301" t="s">
        <v>8</v>
      </c>
      <c r="H7" s="301" t="s">
        <v>76</v>
      </c>
    </row>
    <row r="8" spans="1:14" s="18" customFormat="1" ht="17.25" customHeight="1" thickTop="1">
      <c r="B8" s="165" t="s">
        <v>22</v>
      </c>
      <c r="C8" s="97"/>
      <c r="D8" s="97"/>
      <c r="E8" s="97"/>
      <c r="F8" s="97"/>
      <c r="G8" s="97"/>
      <c r="H8" s="97"/>
    </row>
    <row r="9" spans="1:14" s="18" customFormat="1" ht="22.5" customHeight="1" thickBot="1">
      <c r="A9" s="87"/>
      <c r="B9" s="251" t="s">
        <v>0</v>
      </c>
      <c r="C9" s="240"/>
      <c r="D9" s="240"/>
      <c r="E9" s="240"/>
      <c r="F9" s="240"/>
      <c r="G9" s="240"/>
      <c r="H9" s="240"/>
    </row>
    <row r="10" spans="1:14" ht="21.9" customHeight="1" thickTop="1">
      <c r="A10" s="24"/>
      <c r="B10" s="295"/>
      <c r="C10" s="34"/>
      <c r="D10" s="34"/>
      <c r="E10" s="34"/>
      <c r="F10" s="34"/>
      <c r="G10" s="34"/>
      <c r="H10" s="34"/>
    </row>
    <row r="11" spans="1:14" ht="21.9" customHeight="1">
      <c r="A11" s="24"/>
      <c r="B11" s="149"/>
      <c r="C11" s="24"/>
      <c r="D11" s="24"/>
      <c r="E11" s="24"/>
      <c r="F11" s="99"/>
    </row>
  </sheetData>
  <mergeCells count="6">
    <mergeCell ref="B4:H4"/>
    <mergeCell ref="G5:H5"/>
    <mergeCell ref="B6:B7"/>
    <mergeCell ref="G6:H6"/>
    <mergeCell ref="E6:F6"/>
    <mergeCell ref="C6:D6"/>
  </mergeCells>
  <printOptions horizontalCentered="1" verticalCentered="1"/>
  <pageMargins left="0.31496062992125984" right="0.15748031496062992" top="0.74803149606299213" bottom="3.38" header="0.31496062992125984" footer="0.31496062992125984"/>
  <pageSetup paperSize="9" orientation="landscape" r:id="rId1"/>
  <headerFooter>
    <oddFooter>&amp;C27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rightToLeft="1" view="pageBreakPreview" zoomScaleSheetLayoutView="100" workbookViewId="0">
      <selection activeCell="I2" sqref="I2"/>
    </sheetView>
  </sheetViews>
  <sheetFormatPr defaultColWidth="9.109375" defaultRowHeight="21.9" customHeight="1"/>
  <cols>
    <col min="1" max="1" width="4.33203125" style="16" customWidth="1"/>
    <col min="2" max="2" width="21.33203125" style="45" customWidth="1"/>
    <col min="3" max="3" width="4.33203125" style="16" customWidth="1"/>
    <col min="4" max="4" width="5.6640625" style="16" customWidth="1"/>
    <col min="5" max="5" width="14.33203125" style="16" customWidth="1"/>
    <col min="6" max="6" width="7.33203125" style="16" customWidth="1"/>
    <col min="7" max="7" width="34.6640625" style="16" customWidth="1"/>
    <col min="8" max="8" width="5.44140625" style="16" customWidth="1"/>
    <col min="9" max="16384" width="9.109375" style="16"/>
  </cols>
  <sheetData>
    <row r="1" spans="2:9" ht="15">
      <c r="B1" s="51"/>
      <c r="C1" s="34"/>
      <c r="D1" s="34"/>
      <c r="E1" s="34"/>
      <c r="F1" s="34"/>
      <c r="G1" s="34"/>
    </row>
    <row r="2" spans="2:9" ht="15.6">
      <c r="B2" s="489" t="s">
        <v>212</v>
      </c>
      <c r="C2" s="489"/>
      <c r="D2" s="489"/>
      <c r="E2" s="489"/>
      <c r="F2" s="489"/>
      <c r="G2" s="489"/>
    </row>
    <row r="3" spans="2:9" ht="21.9" customHeight="1">
      <c r="B3" s="48"/>
      <c r="C3" s="181"/>
      <c r="D3" s="181"/>
      <c r="E3" s="181"/>
      <c r="F3" s="181"/>
      <c r="G3" s="181"/>
    </row>
    <row r="4" spans="2:9" ht="21.9" customHeight="1" thickBot="1">
      <c r="B4" s="510" t="s">
        <v>164</v>
      </c>
      <c r="C4" s="510"/>
      <c r="D4" s="33"/>
      <c r="E4" s="33"/>
      <c r="F4" s="509" t="s">
        <v>37</v>
      </c>
      <c r="G4" s="509" t="s">
        <v>37</v>
      </c>
    </row>
    <row r="5" spans="2:9" ht="21.9" customHeight="1" thickTop="1">
      <c r="B5" s="275" t="s">
        <v>13</v>
      </c>
      <c r="C5" s="379"/>
      <c r="D5" s="480" t="s">
        <v>56</v>
      </c>
      <c r="E5" s="480"/>
      <c r="F5" s="480" t="s">
        <v>74</v>
      </c>
      <c r="G5" s="480"/>
    </row>
    <row r="6" spans="2:9" ht="21.9" customHeight="1" thickBot="1">
      <c r="B6" s="218"/>
      <c r="C6" s="252"/>
      <c r="D6" s="218" t="s">
        <v>8</v>
      </c>
      <c r="E6" s="218" t="s">
        <v>9</v>
      </c>
      <c r="F6" s="252" t="s">
        <v>8</v>
      </c>
      <c r="G6" s="218" t="s">
        <v>65</v>
      </c>
    </row>
    <row r="7" spans="2:9" ht="21.9" customHeight="1" thickTop="1">
      <c r="B7" s="455" t="s">
        <v>22</v>
      </c>
      <c r="C7" s="456"/>
      <c r="D7" s="138">
        <v>44</v>
      </c>
      <c r="E7" s="456">
        <v>53857378</v>
      </c>
      <c r="F7" s="456">
        <v>44</v>
      </c>
      <c r="G7" s="456">
        <v>53857378</v>
      </c>
    </row>
    <row r="8" spans="2:9" ht="21.9" customHeight="1" thickBot="1">
      <c r="B8" s="243" t="s">
        <v>0</v>
      </c>
      <c r="C8" s="214"/>
      <c r="D8" s="214">
        <f>SUM(D7:D7)</f>
        <v>44</v>
      </c>
      <c r="E8" s="214">
        <f>SUM(E7:E7)</f>
        <v>53857378</v>
      </c>
      <c r="F8" s="214">
        <f>SUM(F7:F7)</f>
        <v>44</v>
      </c>
      <c r="G8" s="214">
        <f>SUM(G7:G7)</f>
        <v>53857378</v>
      </c>
      <c r="I8" s="24"/>
    </row>
    <row r="9" spans="2:9" ht="30.75" customHeight="1" thickTop="1">
      <c r="B9" s="51"/>
      <c r="C9" s="34"/>
      <c r="D9" s="34"/>
      <c r="E9" s="545"/>
      <c r="F9" s="546"/>
      <c r="G9" s="546"/>
    </row>
    <row r="10" spans="2:9" ht="21.9" customHeight="1">
      <c r="B10" s="51"/>
      <c r="C10" s="34"/>
      <c r="D10" s="102"/>
      <c r="E10" s="34"/>
      <c r="F10" s="34"/>
      <c r="G10" s="34"/>
    </row>
  </sheetData>
  <mergeCells count="6">
    <mergeCell ref="E9:G9"/>
    <mergeCell ref="B2:G2"/>
    <mergeCell ref="B4:C4"/>
    <mergeCell ref="F4:G4"/>
    <mergeCell ref="F5:G5"/>
    <mergeCell ref="D5:E5"/>
  </mergeCells>
  <printOptions horizontalCentered="1" verticalCentered="1"/>
  <pageMargins left="0.31496062992125984" right="0.15748031496062992" top="0.74803149606299213" bottom="1.3779527559055118" header="0.31496062992125984" footer="0.31496062992125984"/>
  <pageSetup paperSize="9" orientation="landscape" r:id="rId1"/>
  <headerFooter>
    <oddFooter>&amp;C&amp;14 28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rightToLeft="1" view="pageBreakPreview" topLeftCell="A4" zoomScaleSheetLayoutView="100" workbookViewId="0">
      <selection activeCell="I13" sqref="I13"/>
    </sheetView>
  </sheetViews>
  <sheetFormatPr defaultColWidth="9.109375" defaultRowHeight="21.9" customHeight="1"/>
  <cols>
    <col min="1" max="1" width="2.33203125" style="16" customWidth="1"/>
    <col min="2" max="2" width="26.6640625" style="45" customWidth="1"/>
    <col min="3" max="3" width="7.33203125" style="16" customWidth="1"/>
    <col min="4" max="4" width="18.109375" style="16" customWidth="1"/>
    <col min="5" max="5" width="9.109375" style="16" customWidth="1"/>
    <col min="6" max="6" width="24" style="16" customWidth="1"/>
    <col min="7" max="7" width="5.88671875" style="16" customWidth="1"/>
    <col min="8" max="8" width="12" style="16" customWidth="1"/>
    <col min="9" max="10" width="31.88671875" style="16" customWidth="1"/>
    <col min="11" max="16384" width="9.109375" style="16"/>
  </cols>
  <sheetData>
    <row r="1" spans="2:10" ht="28.5" customHeight="1"/>
    <row r="2" spans="2:10" ht="34.5" customHeight="1">
      <c r="B2" s="520" t="s">
        <v>141</v>
      </c>
      <c r="C2" s="520"/>
      <c r="D2" s="520"/>
      <c r="E2" s="520"/>
      <c r="F2" s="520"/>
      <c r="I2" s="183"/>
    </row>
    <row r="3" spans="2:10" ht="21.9" customHeight="1" thickBot="1">
      <c r="B3" s="510" t="s">
        <v>164</v>
      </c>
      <c r="C3" s="510"/>
      <c r="D3" s="37"/>
      <c r="E3" s="509" t="s">
        <v>37</v>
      </c>
      <c r="F3" s="509" t="s">
        <v>37</v>
      </c>
      <c r="I3" s="378"/>
    </row>
    <row r="4" spans="2:10" ht="21.9" customHeight="1" thickTop="1">
      <c r="B4" s="493" t="s">
        <v>13</v>
      </c>
      <c r="C4" s="480" t="s">
        <v>146</v>
      </c>
      <c r="D4" s="480"/>
      <c r="E4" s="480" t="s">
        <v>69</v>
      </c>
      <c r="F4" s="480"/>
      <c r="H4" s="184"/>
      <c r="I4" s="24"/>
    </row>
    <row r="5" spans="2:10" ht="21.9" customHeight="1" thickBot="1">
      <c r="B5" s="494"/>
      <c r="C5" s="357" t="s">
        <v>8</v>
      </c>
      <c r="D5" s="358" t="s">
        <v>9</v>
      </c>
      <c r="E5" s="357" t="s">
        <v>8</v>
      </c>
      <c r="F5" s="358" t="s">
        <v>9</v>
      </c>
      <c r="I5" s="24"/>
    </row>
    <row r="6" spans="2:10" s="18" customFormat="1" ht="21.9" customHeight="1" thickTop="1">
      <c r="B6" s="116" t="s">
        <v>16</v>
      </c>
      <c r="C6" s="171"/>
      <c r="D6" s="67"/>
      <c r="E6" s="171"/>
      <c r="F6" s="171"/>
      <c r="I6" s="87"/>
    </row>
    <row r="7" spans="2:10" ht="21.9" customHeight="1">
      <c r="B7" s="116" t="s">
        <v>17</v>
      </c>
      <c r="C7" s="66"/>
      <c r="D7" s="67"/>
      <c r="E7" s="66"/>
      <c r="F7" s="67"/>
    </row>
    <row r="8" spans="2:10" ht="16.95" customHeight="1">
      <c r="B8" s="116" t="s">
        <v>18</v>
      </c>
      <c r="C8" s="66"/>
      <c r="D8" s="67"/>
      <c r="E8" s="66"/>
      <c r="F8" s="67"/>
    </row>
    <row r="9" spans="2:10" ht="15.6" customHeight="1">
      <c r="B9" s="116" t="s">
        <v>24</v>
      </c>
      <c r="C9" s="66"/>
      <c r="D9" s="67"/>
      <c r="E9" s="66"/>
      <c r="F9" s="67"/>
    </row>
    <row r="10" spans="2:10" ht="18" customHeight="1">
      <c r="B10" s="116" t="s">
        <v>41</v>
      </c>
      <c r="C10" s="66"/>
      <c r="D10" s="67"/>
      <c r="E10" s="66"/>
      <c r="F10" s="67"/>
    </row>
    <row r="11" spans="2:10" ht="16.5" customHeight="1">
      <c r="B11" s="116" t="s">
        <v>19</v>
      </c>
      <c r="C11" s="67"/>
      <c r="D11" s="67"/>
      <c r="E11" s="66"/>
      <c r="F11" s="67"/>
    </row>
    <row r="12" spans="2:10" ht="16.5" customHeight="1">
      <c r="B12" s="296" t="s">
        <v>123</v>
      </c>
      <c r="C12" s="67"/>
      <c r="D12" s="67"/>
      <c r="E12" s="66"/>
      <c r="F12" s="67"/>
    </row>
    <row r="13" spans="2:10" ht="16.5" customHeight="1">
      <c r="B13" s="116" t="s">
        <v>20</v>
      </c>
      <c r="C13" s="67"/>
      <c r="D13" s="67"/>
      <c r="E13" s="66"/>
      <c r="F13" s="67"/>
      <c r="J13" s="24"/>
    </row>
    <row r="14" spans="2:10" ht="16.5" customHeight="1">
      <c r="B14" s="116" t="s">
        <v>142</v>
      </c>
      <c r="C14" s="67"/>
      <c r="D14" s="67"/>
      <c r="E14" s="66"/>
      <c r="F14" s="67"/>
      <c r="J14" s="24"/>
    </row>
    <row r="15" spans="2:10" ht="16.5" customHeight="1">
      <c r="B15" s="116" t="s">
        <v>22</v>
      </c>
      <c r="C15" s="67"/>
      <c r="D15" s="67"/>
      <c r="E15" s="66"/>
      <c r="F15" s="67"/>
      <c r="J15" s="24"/>
    </row>
    <row r="16" spans="2:10" ht="16.5" customHeight="1">
      <c r="B16" s="116" t="s">
        <v>23</v>
      </c>
      <c r="C16" s="67"/>
      <c r="D16" s="67"/>
      <c r="E16" s="66"/>
      <c r="F16" s="67"/>
    </row>
    <row r="17" spans="2:6" ht="16.5" customHeight="1" thickBot="1">
      <c r="B17" s="116" t="s">
        <v>140</v>
      </c>
      <c r="C17" s="67"/>
      <c r="D17" s="67"/>
      <c r="E17" s="66"/>
      <c r="F17" s="67"/>
    </row>
    <row r="18" spans="2:6" ht="16.5" customHeight="1" thickBot="1">
      <c r="B18" s="228" t="s">
        <v>0</v>
      </c>
      <c r="C18" s="249"/>
      <c r="D18" s="297"/>
      <c r="E18" s="298"/>
      <c r="F18" s="298"/>
    </row>
    <row r="19" spans="2:6" ht="21.9" customHeight="1" thickTop="1">
      <c r="B19" s="51"/>
      <c r="C19" s="34"/>
      <c r="D19" s="34"/>
      <c r="E19" s="34"/>
      <c r="F19" s="34"/>
    </row>
    <row r="20" spans="2:6" ht="21.9" customHeight="1">
      <c r="B20" s="51"/>
      <c r="C20" s="34"/>
      <c r="D20" s="34"/>
      <c r="E20" s="34"/>
      <c r="F20" s="34"/>
    </row>
  </sheetData>
  <mergeCells count="6">
    <mergeCell ref="B2:F2"/>
    <mergeCell ref="B3:C3"/>
    <mergeCell ref="E3:F3"/>
    <mergeCell ref="B4:B5"/>
    <mergeCell ref="C4:D4"/>
    <mergeCell ref="E4:F4"/>
  </mergeCells>
  <printOptions horizontalCentered="1" verticalCentered="1"/>
  <pageMargins left="0.31496062992125984" right="0.15748031496062992" top="0.74803149606299213" bottom="1.1599999999999999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view="pageBreakPreview" zoomScaleSheetLayoutView="100" workbookViewId="0">
      <selection activeCell="C6" sqref="C6:H10"/>
    </sheetView>
  </sheetViews>
  <sheetFormatPr defaultColWidth="9.109375" defaultRowHeight="21.9" customHeight="1"/>
  <cols>
    <col min="1" max="1" width="2.33203125" style="16" customWidth="1"/>
    <col min="2" max="2" width="26" style="45" customWidth="1"/>
    <col min="3" max="3" width="5.44140625" style="16" customWidth="1"/>
    <col min="4" max="4" width="13.44140625" style="16" customWidth="1"/>
    <col min="5" max="5" width="2" style="16" customWidth="1"/>
    <col min="6" max="6" width="1.33203125" style="16" customWidth="1"/>
    <col min="7" max="7" width="5" style="16" customWidth="1"/>
    <col min="8" max="8" width="28.33203125" style="16" customWidth="1"/>
    <col min="9" max="9" width="5.109375" style="16" customWidth="1"/>
    <col min="10" max="16384" width="9.109375" style="16"/>
  </cols>
  <sheetData>
    <row r="1" spans="1:16" ht="41.25" customHeight="1">
      <c r="B1" s="51"/>
      <c r="C1" s="34"/>
      <c r="D1" s="34"/>
      <c r="E1" s="34"/>
      <c r="F1" s="34"/>
      <c r="G1" s="34"/>
      <c r="H1" s="34"/>
    </row>
    <row r="2" spans="1:16" ht="15.6">
      <c r="B2" s="520" t="s">
        <v>143</v>
      </c>
      <c r="C2" s="520"/>
      <c r="D2" s="520"/>
      <c r="E2" s="520"/>
      <c r="F2" s="520"/>
      <c r="G2" s="520"/>
      <c r="H2" s="520"/>
    </row>
    <row r="3" spans="1:16" ht="21.9" customHeight="1" thickBot="1">
      <c r="B3" s="510" t="s">
        <v>164</v>
      </c>
      <c r="C3" s="510"/>
      <c r="D3" s="299"/>
      <c r="E3" s="299"/>
      <c r="F3" s="299"/>
      <c r="G3" s="509" t="s">
        <v>37</v>
      </c>
      <c r="H3" s="509" t="s">
        <v>37</v>
      </c>
    </row>
    <row r="4" spans="1:16" ht="21.9" customHeight="1" thickTop="1">
      <c r="B4" s="493" t="s">
        <v>13</v>
      </c>
      <c r="C4" s="480" t="s">
        <v>147</v>
      </c>
      <c r="D4" s="480"/>
      <c r="E4" s="480"/>
      <c r="F4" s="480"/>
      <c r="G4" s="480" t="s">
        <v>145</v>
      </c>
      <c r="H4" s="480"/>
      <c r="L4" s="28"/>
      <c r="M4" s="24"/>
      <c r="N4" s="24"/>
    </row>
    <row r="5" spans="1:16" ht="21.9" customHeight="1" thickBot="1">
      <c r="B5" s="494"/>
      <c r="C5" s="357" t="s">
        <v>8</v>
      </c>
      <c r="D5" s="358" t="s">
        <v>9</v>
      </c>
      <c r="E5" s="358"/>
      <c r="F5" s="358"/>
      <c r="G5" s="358" t="s">
        <v>8</v>
      </c>
      <c r="H5" s="358" t="s">
        <v>9</v>
      </c>
      <c r="O5" s="61"/>
    </row>
    <row r="6" spans="1:16" ht="16.5" customHeight="1" thickTop="1">
      <c r="B6" s="194" t="s">
        <v>61</v>
      </c>
      <c r="C6" s="195"/>
      <c r="D6" s="195"/>
      <c r="E6" s="195"/>
      <c r="F6" s="195"/>
      <c r="G6" s="195"/>
      <c r="H6" s="195"/>
      <c r="K6" s="35"/>
    </row>
    <row r="7" spans="1:16" s="21" customFormat="1" ht="16.5" customHeight="1">
      <c r="A7" s="87"/>
      <c r="B7" s="193" t="s">
        <v>16</v>
      </c>
      <c r="C7" s="97"/>
      <c r="D7" s="97"/>
      <c r="E7" s="97"/>
      <c r="F7" s="97"/>
      <c r="G7" s="97"/>
      <c r="H7" s="97"/>
      <c r="I7" s="18"/>
      <c r="J7" s="18"/>
      <c r="K7" s="83"/>
      <c r="L7" s="18"/>
      <c r="M7" s="18"/>
      <c r="N7" s="18"/>
      <c r="O7" s="87"/>
      <c r="P7" s="155"/>
    </row>
    <row r="8" spans="1:16" s="21" customFormat="1" ht="16.5" customHeight="1" thickBot="1">
      <c r="A8" s="87"/>
      <c r="B8" s="193" t="s">
        <v>24</v>
      </c>
      <c r="C8" s="97"/>
      <c r="D8" s="97"/>
      <c r="E8" s="97"/>
      <c r="F8" s="97"/>
      <c r="G8" s="97"/>
      <c r="H8" s="97"/>
      <c r="I8" s="18"/>
      <c r="J8" s="18"/>
      <c r="K8" s="83"/>
      <c r="L8" s="18"/>
      <c r="M8" s="18"/>
      <c r="N8" s="18"/>
      <c r="O8" s="87"/>
      <c r="P8" s="155"/>
    </row>
    <row r="9" spans="1:16" s="21" customFormat="1" ht="16.5" customHeight="1" thickBot="1">
      <c r="A9" s="87"/>
      <c r="B9" s="253" t="s">
        <v>20</v>
      </c>
      <c r="C9" s="254"/>
      <c r="D9" s="254"/>
      <c r="E9" s="254"/>
      <c r="F9" s="254"/>
      <c r="G9" s="254"/>
      <c r="H9" s="254"/>
      <c r="I9" s="18"/>
      <c r="J9" s="87"/>
      <c r="K9" s="83"/>
      <c r="L9" s="87"/>
      <c r="M9" s="18"/>
      <c r="N9" s="18"/>
      <c r="O9" s="87"/>
      <c r="P9" s="155"/>
    </row>
    <row r="10" spans="1:16" ht="21.9" customHeight="1" thickBot="1">
      <c r="B10" s="255" t="s">
        <v>0</v>
      </c>
      <c r="C10" s="256"/>
      <c r="D10" s="215"/>
      <c r="E10" s="215"/>
      <c r="F10" s="215"/>
      <c r="G10" s="256"/>
      <c r="H10" s="215"/>
      <c r="K10" s="35"/>
      <c r="L10" s="24"/>
    </row>
    <row r="11" spans="1:16" ht="21.9" customHeight="1" thickTop="1">
      <c r="B11" s="51"/>
      <c r="C11" s="34"/>
      <c r="D11" s="34"/>
      <c r="E11" s="34"/>
      <c r="F11" s="34"/>
      <c r="G11" s="34"/>
      <c r="H11" s="34"/>
      <c r="K11" s="35"/>
      <c r="P11" s="61"/>
    </row>
    <row r="12" spans="1:16" ht="21.9" customHeight="1">
      <c r="K12" s="35"/>
      <c r="L12" s="24"/>
      <c r="M12" s="24"/>
    </row>
    <row r="13" spans="1:16" ht="16.95" customHeight="1">
      <c r="D13" s="136"/>
      <c r="E13" s="205"/>
      <c r="F13" s="205"/>
      <c r="G13" s="24"/>
      <c r="K13" s="35"/>
      <c r="M13" s="24"/>
    </row>
    <row r="14" spans="1:16" ht="21.9" customHeight="1">
      <c r="K14" s="35"/>
    </row>
  </sheetData>
  <mergeCells count="7">
    <mergeCell ref="B2:H2"/>
    <mergeCell ref="B3:C3"/>
    <mergeCell ref="G3:H3"/>
    <mergeCell ref="B4:B5"/>
    <mergeCell ref="C4:D4"/>
    <mergeCell ref="G4:H4"/>
    <mergeCell ref="E4:F4"/>
  </mergeCells>
  <printOptions horizontalCentered="1" verticalCentered="1"/>
  <pageMargins left="0.31496062992125984" right="0.28999999999999998" top="0.74803149606299213" bottom="3.41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rightToLeft="1" view="pageBreakPreview" zoomScale="106" zoomScaleSheetLayoutView="106" workbookViewId="0">
      <selection activeCell="P13" sqref="P13"/>
    </sheetView>
  </sheetViews>
  <sheetFormatPr defaultColWidth="9.109375" defaultRowHeight="21.9" customHeight="1"/>
  <cols>
    <col min="1" max="1" width="9.44140625" style="16" customWidth="1"/>
    <col min="2" max="2" width="29.33203125" style="45" customWidth="1"/>
    <col min="3" max="3" width="5" style="16" customWidth="1"/>
    <col min="4" max="4" width="11" style="16" customWidth="1"/>
    <col min="5" max="5" width="2" style="16" customWidth="1"/>
    <col min="6" max="6" width="1.6640625" style="16" customWidth="1"/>
    <col min="7" max="7" width="5.6640625" style="16" customWidth="1"/>
    <col min="8" max="8" width="13.5546875" style="16" customWidth="1"/>
    <col min="9" max="9" width="5.6640625" style="16" customWidth="1"/>
    <col min="10" max="10" width="21.44140625" style="16" customWidth="1"/>
    <col min="11" max="11" width="3.44140625" style="16" customWidth="1"/>
    <col min="12" max="12" width="3" style="16" customWidth="1"/>
    <col min="13" max="13" width="1" style="16" customWidth="1"/>
    <col min="14" max="14" width="4.44140625" style="16" hidden="1" customWidth="1"/>
    <col min="15" max="15" width="1.33203125" style="16" customWidth="1"/>
    <col min="16" max="16384" width="9.109375" style="16"/>
  </cols>
  <sheetData>
    <row r="1" spans="2:15" ht="21.9" customHeight="1">
      <c r="B1" s="547" t="s">
        <v>165</v>
      </c>
      <c r="C1" s="547"/>
      <c r="D1" s="547"/>
      <c r="E1" s="547"/>
      <c r="F1" s="547"/>
      <c r="G1" s="547"/>
      <c r="H1" s="547"/>
      <c r="I1" s="547"/>
      <c r="J1" s="547"/>
    </row>
    <row r="2" spans="2:15" ht="17.25" customHeight="1" thickBot="1">
      <c r="B2" s="510" t="s">
        <v>160</v>
      </c>
      <c r="C2" s="510"/>
      <c r="D2" s="41"/>
      <c r="E2" s="41"/>
      <c r="F2" s="41"/>
      <c r="G2" s="41"/>
      <c r="H2" s="33"/>
      <c r="I2" s="34"/>
      <c r="J2" s="103" t="s">
        <v>109</v>
      </c>
    </row>
    <row r="3" spans="2:15" ht="21.9" customHeight="1" thickTop="1">
      <c r="B3" s="493" t="s">
        <v>13</v>
      </c>
      <c r="C3" s="496" t="s">
        <v>149</v>
      </c>
      <c r="D3" s="496"/>
      <c r="E3" s="278"/>
      <c r="F3" s="257"/>
      <c r="G3" s="496" t="s">
        <v>113</v>
      </c>
      <c r="H3" s="496"/>
      <c r="I3" s="512" t="s">
        <v>69</v>
      </c>
      <c r="J3" s="512"/>
    </row>
    <row r="4" spans="2:15" ht="21.9" customHeight="1" thickBot="1">
      <c r="B4" s="494"/>
      <c r="C4" s="274" t="s">
        <v>8</v>
      </c>
      <c r="D4" s="274" t="s">
        <v>9</v>
      </c>
      <c r="E4" s="274"/>
      <c r="F4" s="274"/>
      <c r="G4" s="274" t="s">
        <v>8</v>
      </c>
      <c r="H4" s="274" t="s">
        <v>9</v>
      </c>
      <c r="I4" s="274" t="s">
        <v>68</v>
      </c>
      <c r="J4" s="274" t="s">
        <v>65</v>
      </c>
    </row>
    <row r="5" spans="2:15" s="18" customFormat="1" ht="21.9" customHeight="1" thickTop="1">
      <c r="B5" s="170" t="s">
        <v>124</v>
      </c>
      <c r="C5" s="171"/>
      <c r="D5" s="171"/>
      <c r="E5" s="170"/>
      <c r="F5" s="170"/>
      <c r="G5" s="171"/>
      <c r="H5" s="171"/>
      <c r="I5" s="171"/>
      <c r="J5" s="171"/>
    </row>
    <row r="6" spans="2:15" ht="21.9" customHeight="1">
      <c r="B6" s="170" t="s">
        <v>24</v>
      </c>
      <c r="C6" s="171"/>
      <c r="D6" s="171"/>
      <c r="E6" s="171"/>
      <c r="F6" s="171"/>
      <c r="G6" s="171"/>
      <c r="H6" s="97"/>
      <c r="I6" s="171"/>
      <c r="J6" s="97"/>
      <c r="N6" s="18"/>
      <c r="O6" s="18"/>
    </row>
    <row r="7" spans="2:15" ht="16.5" customHeight="1">
      <c r="B7" s="170" t="s">
        <v>23</v>
      </c>
      <c r="C7" s="171"/>
      <c r="D7" s="97"/>
      <c r="E7" s="171"/>
      <c r="F7" s="171"/>
      <c r="G7" s="171"/>
      <c r="H7" s="171"/>
      <c r="I7" s="171"/>
      <c r="J7" s="97"/>
    </row>
    <row r="8" spans="2:15" ht="18.600000000000001" customHeight="1">
      <c r="B8" s="170" t="s">
        <v>19</v>
      </c>
      <c r="C8" s="171"/>
      <c r="D8" s="97"/>
      <c r="E8" s="171"/>
      <c r="F8" s="171"/>
      <c r="G8" s="171"/>
      <c r="H8" s="97"/>
      <c r="I8" s="171"/>
      <c r="J8" s="97"/>
    </row>
    <row r="9" spans="2:15" ht="18.600000000000001" customHeight="1">
      <c r="B9" s="170" t="s">
        <v>41</v>
      </c>
      <c r="C9" s="171"/>
      <c r="D9" s="97"/>
      <c r="E9" s="171"/>
      <c r="F9" s="171"/>
      <c r="G9" s="171"/>
      <c r="H9" s="97"/>
      <c r="I9" s="171"/>
      <c r="J9" s="97"/>
    </row>
    <row r="10" spans="2:15" ht="16.2" customHeight="1">
      <c r="B10" s="170" t="s">
        <v>123</v>
      </c>
      <c r="C10" s="171"/>
      <c r="D10" s="97"/>
      <c r="E10" s="171"/>
      <c r="F10" s="171"/>
      <c r="G10" s="171"/>
      <c r="H10" s="171"/>
      <c r="I10" s="171"/>
      <c r="J10" s="97"/>
    </row>
    <row r="11" spans="2:15" ht="15.6" customHeight="1">
      <c r="B11" s="170" t="s">
        <v>18</v>
      </c>
      <c r="C11" s="171"/>
      <c r="D11" s="97"/>
      <c r="E11" s="171"/>
      <c r="F11" s="171"/>
      <c r="G11" s="171"/>
      <c r="H11" s="97"/>
      <c r="I11" s="171"/>
      <c r="J11" s="97"/>
      <c r="M11" s="24"/>
    </row>
    <row r="12" spans="2:15" ht="14.25" customHeight="1">
      <c r="B12" s="170" t="s">
        <v>20</v>
      </c>
      <c r="C12" s="171"/>
      <c r="D12" s="97"/>
      <c r="E12" s="171"/>
      <c r="F12" s="171"/>
      <c r="G12" s="171"/>
      <c r="H12" s="171"/>
      <c r="I12" s="171"/>
      <c r="J12" s="97"/>
      <c r="M12" s="24"/>
    </row>
    <row r="13" spans="2:15" ht="12" customHeight="1">
      <c r="B13" s="170" t="s">
        <v>17</v>
      </c>
      <c r="C13" s="178"/>
      <c r="D13" s="97"/>
      <c r="E13" s="178"/>
      <c r="F13" s="97"/>
      <c r="G13" s="178"/>
      <c r="H13" s="178"/>
      <c r="I13" s="97"/>
      <c r="J13" s="97"/>
    </row>
    <row r="14" spans="2:15" ht="19.2" customHeight="1" thickBot="1">
      <c r="B14" s="268" t="s">
        <v>22</v>
      </c>
      <c r="C14" s="196"/>
      <c r="D14" s="196"/>
      <c r="E14" s="196"/>
      <c r="F14" s="196"/>
      <c r="G14" s="196"/>
      <c r="H14" s="196"/>
      <c r="I14" s="196"/>
      <c r="J14" s="196"/>
    </row>
    <row r="15" spans="2:15" ht="16.5" customHeight="1" thickBot="1">
      <c r="B15" s="212" t="s">
        <v>0</v>
      </c>
      <c r="C15" s="239"/>
      <c r="D15" s="240"/>
      <c r="E15" s="239"/>
      <c r="F15" s="240"/>
      <c r="G15" s="240"/>
      <c r="H15" s="240"/>
      <c r="I15" s="239"/>
      <c r="J15" s="240"/>
    </row>
    <row r="16" spans="2:15" ht="27" customHeight="1" thickTop="1">
      <c r="B16" s="51"/>
      <c r="C16" s="34"/>
      <c r="D16" s="34"/>
      <c r="E16" s="34"/>
      <c r="F16" s="34"/>
      <c r="G16" s="34"/>
      <c r="H16" s="34"/>
      <c r="I16" s="34"/>
      <c r="J16" s="34"/>
    </row>
    <row r="17" spans="2:8" ht="10.5" customHeight="1">
      <c r="B17" s="51"/>
      <c r="C17" s="34"/>
      <c r="D17" s="34"/>
      <c r="E17" s="34"/>
      <c r="F17" s="34"/>
      <c r="G17" s="34"/>
      <c r="H17" s="103"/>
    </row>
    <row r="18" spans="2:8" ht="21.75" hidden="1" customHeight="1"/>
    <row r="20" spans="2:8" ht="24" customHeight="1"/>
  </sheetData>
  <mergeCells count="6">
    <mergeCell ref="I3:J3"/>
    <mergeCell ref="B1:J1"/>
    <mergeCell ref="B2:C2"/>
    <mergeCell ref="B3:B4"/>
    <mergeCell ref="G3:H3"/>
    <mergeCell ref="C3:D3"/>
  </mergeCells>
  <printOptions horizontalCentered="1" verticalCentered="1"/>
  <pageMargins left="0.34" right="0.23" top="0.65" bottom="2.15" header="0.31496062992125984" footer="2.21"/>
  <pageSetup paperSize="9" scale="95" orientation="landscape" r:id="rId1"/>
  <headerFooter>
    <oddFooter>&amp;C&amp;14 29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rightToLeft="1" tabSelected="1" view="pageBreakPreview" topLeftCell="B1" zoomScaleSheetLayoutView="100" workbookViewId="0">
      <selection activeCell="K10" sqref="K10"/>
    </sheetView>
  </sheetViews>
  <sheetFormatPr defaultColWidth="9.109375" defaultRowHeight="21.9" customHeight="1"/>
  <cols>
    <col min="1" max="1" width="2.33203125" style="16" customWidth="1"/>
    <col min="2" max="2" width="28.44140625" style="45" customWidth="1"/>
    <col min="3" max="3" width="5.33203125" style="16" customWidth="1"/>
    <col min="4" max="4" width="6" style="16" customWidth="1"/>
    <col min="5" max="5" width="17.44140625" style="16" customWidth="1"/>
    <col min="6" max="6" width="9.88671875" style="16" customWidth="1"/>
    <col min="7" max="7" width="16.33203125" style="16" customWidth="1"/>
    <col min="8" max="8" width="5.6640625" style="16" customWidth="1"/>
    <col min="9" max="9" width="16.33203125" style="16" customWidth="1"/>
    <col min="10" max="11" width="18.5546875" style="16" customWidth="1"/>
    <col min="12" max="16384" width="9.109375" style="16"/>
  </cols>
  <sheetData>
    <row r="3" spans="1:14" ht="2.25" customHeight="1"/>
    <row r="4" spans="1:14" ht="33" customHeight="1">
      <c r="A4" s="34"/>
      <c r="B4" s="549" t="s">
        <v>222</v>
      </c>
      <c r="C4" s="549"/>
      <c r="D4" s="549"/>
      <c r="E4" s="549"/>
      <c r="F4" s="549"/>
      <c r="G4" s="549"/>
      <c r="H4" s="549"/>
      <c r="I4" s="549"/>
    </row>
    <row r="5" spans="1:14" ht="21.9" customHeight="1" thickBot="1">
      <c r="A5" s="34"/>
      <c r="B5" s="418" t="s">
        <v>164</v>
      </c>
      <c r="C5" s="419"/>
      <c r="D5" s="419"/>
      <c r="E5" s="419"/>
      <c r="F5" s="54"/>
      <c r="G5" s="54"/>
      <c r="H5" s="550" t="s">
        <v>37</v>
      </c>
      <c r="I5" s="550" t="s">
        <v>37</v>
      </c>
    </row>
    <row r="6" spans="1:14" ht="21.9" customHeight="1" thickTop="1">
      <c r="A6" s="34"/>
      <c r="B6" s="551" t="s">
        <v>13</v>
      </c>
      <c r="C6" s="420"/>
      <c r="D6" s="548" t="s">
        <v>191</v>
      </c>
      <c r="E6" s="548"/>
      <c r="F6" s="548" t="s">
        <v>56</v>
      </c>
      <c r="G6" s="548"/>
      <c r="H6" s="548" t="s">
        <v>145</v>
      </c>
      <c r="I6" s="548"/>
    </row>
    <row r="7" spans="1:14" ht="33.6" customHeight="1">
      <c r="A7" s="34"/>
      <c r="B7" s="552"/>
      <c r="C7" s="421"/>
      <c r="D7" s="421" t="s">
        <v>8</v>
      </c>
      <c r="E7" s="421" t="s">
        <v>9</v>
      </c>
      <c r="F7" s="421" t="s">
        <v>193</v>
      </c>
      <c r="G7" s="421" t="s">
        <v>118</v>
      </c>
      <c r="H7" s="421" t="s">
        <v>8</v>
      </c>
      <c r="I7" s="421" t="s">
        <v>9</v>
      </c>
      <c r="J7" s="410"/>
    </row>
    <row r="8" spans="1:14" ht="16.5" customHeight="1">
      <c r="A8" s="34"/>
      <c r="B8" s="422" t="s">
        <v>22</v>
      </c>
      <c r="C8" s="423"/>
      <c r="D8" s="423">
        <v>1</v>
      </c>
      <c r="E8" s="423">
        <v>1060900</v>
      </c>
      <c r="F8" s="144">
        <v>11</v>
      </c>
      <c r="G8" s="423">
        <v>45213037</v>
      </c>
      <c r="H8" s="139">
        <v>12</v>
      </c>
      <c r="I8" s="423">
        <f>E8+G8</f>
        <v>46273937</v>
      </c>
      <c r="J8" s="406"/>
    </row>
    <row r="9" spans="1:14" s="21" customFormat="1" ht="16.5" customHeight="1" thickBot="1">
      <c r="A9" s="202"/>
      <c r="B9" s="457" t="s">
        <v>55</v>
      </c>
      <c r="C9" s="458"/>
      <c r="D9" s="458">
        <f>SUM(D8)</f>
        <v>1</v>
      </c>
      <c r="E9" s="458">
        <f>SUM(E8)</f>
        <v>1060900</v>
      </c>
      <c r="F9" s="459">
        <f>SUM(F8)</f>
        <v>11</v>
      </c>
      <c r="G9" s="458">
        <v>45213037</v>
      </c>
      <c r="H9" s="460">
        <f>SUM(H8)</f>
        <v>12</v>
      </c>
      <c r="I9" s="458">
        <f>SUM(I8)</f>
        <v>46273937</v>
      </c>
      <c r="J9" s="405"/>
    </row>
    <row r="10" spans="1:14" ht="21.9" customHeight="1" thickTop="1">
      <c r="A10" s="34"/>
      <c r="B10" s="55"/>
      <c r="C10" s="54"/>
      <c r="D10" s="54"/>
      <c r="E10" s="54"/>
      <c r="F10" s="54"/>
      <c r="G10" s="54"/>
      <c r="H10" s="424"/>
      <c r="I10" s="54"/>
    </row>
    <row r="11" spans="1:14" ht="21.9" customHeight="1">
      <c r="A11" s="34"/>
      <c r="B11" s="55"/>
      <c r="C11" s="54"/>
      <c r="D11" s="54"/>
      <c r="E11" s="425"/>
      <c r="F11" s="54"/>
      <c r="G11" s="424"/>
      <c r="H11" s="54"/>
      <c r="I11" s="54"/>
      <c r="L11" s="129"/>
      <c r="M11" s="179"/>
      <c r="N11" s="179"/>
    </row>
    <row r="12" spans="1:14" ht="21.9" customHeight="1">
      <c r="A12" s="34"/>
      <c r="B12" s="51"/>
      <c r="C12" s="34"/>
      <c r="D12" s="34"/>
      <c r="E12" s="34"/>
      <c r="F12" s="34"/>
      <c r="G12" s="34"/>
      <c r="H12" s="34"/>
      <c r="I12" s="34"/>
    </row>
    <row r="19" spans="3:4" ht="21.9" customHeight="1">
      <c r="C19" s="137"/>
      <c r="D19" s="137"/>
    </row>
  </sheetData>
  <mergeCells count="6">
    <mergeCell ref="H6:I6"/>
    <mergeCell ref="B4:I4"/>
    <mergeCell ref="H5:I5"/>
    <mergeCell ref="B6:B7"/>
    <mergeCell ref="F6:G6"/>
    <mergeCell ref="D6:E6"/>
  </mergeCells>
  <printOptions horizontalCentered="1" verticalCentered="1"/>
  <pageMargins left="0.31496062992125984" right="0.15748031496062992" top="0.74803149606299213" bottom="1.8503937007874016" header="0.31496062992125984" footer="0.31496062992125984"/>
  <pageSetup paperSize="9" scale="95" orientation="landscape" r:id="rId1"/>
  <headerFooter>
    <oddFooter>&amp;C&amp;14 30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D1" workbookViewId="0">
      <selection activeCell="I30" sqref="I30"/>
    </sheetView>
  </sheetViews>
  <sheetFormatPr defaultRowHeight="13.2"/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rightToLeft="1" view="pageBreakPreview" topLeftCell="B13" zoomScaleNormal="100" zoomScaleSheetLayoutView="100" workbookViewId="0">
      <selection activeCell="I24" sqref="I24"/>
    </sheetView>
  </sheetViews>
  <sheetFormatPr defaultRowHeight="21.9" customHeight="1"/>
  <cols>
    <col min="1" max="1" width="57" customWidth="1"/>
    <col min="2" max="2" width="3.88671875" customWidth="1"/>
    <col min="3" max="3" width="29.6640625" customWidth="1"/>
    <col min="4" max="4" width="8.44140625" customWidth="1"/>
    <col min="5" max="5" width="17" customWidth="1"/>
    <col min="6" max="6" width="9.44140625" customWidth="1"/>
    <col min="7" max="7" width="16.33203125" customWidth="1"/>
    <col min="8" max="8" width="6.5546875" bestFit="1" customWidth="1"/>
    <col min="9" max="9" width="20.6640625" customWidth="1"/>
    <col min="10" max="10" width="9.109375" hidden="1" customWidth="1"/>
    <col min="11" max="11" width="4.6640625" customWidth="1"/>
    <col min="12" max="12" width="13" customWidth="1"/>
    <col min="13" max="13" width="9.109375" hidden="1" customWidth="1"/>
  </cols>
  <sheetData>
    <row r="1" spans="1:30" ht="21.9" customHeight="1">
      <c r="C1" s="319"/>
      <c r="D1" s="319"/>
      <c r="E1" s="319"/>
      <c r="F1" s="319"/>
      <c r="G1" s="319"/>
      <c r="H1" s="319"/>
      <c r="I1" s="319"/>
      <c r="J1" s="286"/>
      <c r="K1" s="286"/>
    </row>
    <row r="2" spans="1:30" ht="24.75" customHeight="1">
      <c r="C2" s="489" t="s">
        <v>213</v>
      </c>
      <c r="D2" s="489"/>
      <c r="E2" s="489"/>
      <c r="F2" s="489"/>
      <c r="G2" s="489"/>
      <c r="H2" s="489"/>
      <c r="I2" s="489"/>
      <c r="J2" s="286"/>
      <c r="K2" s="286"/>
    </row>
    <row r="3" spans="1:30" ht="19.5" customHeight="1" thickBot="1">
      <c r="C3" s="362" t="s">
        <v>50</v>
      </c>
      <c r="D3" s="362"/>
      <c r="E3" s="36"/>
      <c r="F3" s="36"/>
      <c r="G3" s="36"/>
      <c r="H3" s="36"/>
      <c r="I3" s="41" t="s">
        <v>38</v>
      </c>
      <c r="J3" s="286"/>
      <c r="K3" s="286"/>
      <c r="L3" s="7"/>
    </row>
    <row r="4" spans="1:30" ht="19.5" customHeight="1" thickTop="1">
      <c r="C4" s="490" t="s">
        <v>13</v>
      </c>
      <c r="D4" s="480" t="s">
        <v>14</v>
      </c>
      <c r="E4" s="480"/>
      <c r="F4" s="480" t="s">
        <v>15</v>
      </c>
      <c r="G4" s="480"/>
      <c r="H4" s="480" t="s">
        <v>121</v>
      </c>
      <c r="I4" s="480"/>
      <c r="J4" s="286"/>
      <c r="K4" s="286"/>
    </row>
    <row r="5" spans="1:30" ht="19.5" customHeight="1" thickBot="1">
      <c r="C5" s="491"/>
      <c r="D5" s="358" t="s">
        <v>8</v>
      </c>
      <c r="E5" s="358" t="s">
        <v>9</v>
      </c>
      <c r="F5" s="358" t="s">
        <v>8</v>
      </c>
      <c r="G5" s="358" t="s">
        <v>93</v>
      </c>
      <c r="H5" s="358" t="s">
        <v>8</v>
      </c>
      <c r="I5" s="358" t="s">
        <v>93</v>
      </c>
      <c r="J5" s="286"/>
      <c r="K5" s="286"/>
    </row>
    <row r="6" spans="1:30" ht="16.5" customHeight="1" thickTop="1">
      <c r="C6" s="170" t="s">
        <v>33</v>
      </c>
      <c r="D6" s="67">
        <v>2</v>
      </c>
      <c r="E6" s="67">
        <v>409032</v>
      </c>
      <c r="F6" s="67">
        <v>4</v>
      </c>
      <c r="G6" s="67">
        <v>3089208</v>
      </c>
      <c r="H6" s="67">
        <v>6</v>
      </c>
      <c r="I6" s="67">
        <v>3498240</v>
      </c>
      <c r="J6" s="300"/>
      <c r="K6" s="385"/>
      <c r="L6" s="70"/>
      <c r="M6" s="11"/>
      <c r="N6" s="11"/>
      <c r="O6" s="11"/>
    </row>
    <row r="7" spans="1:30" ht="16.5" customHeight="1">
      <c r="C7" s="170" t="s">
        <v>166</v>
      </c>
      <c r="D7" s="67">
        <v>0</v>
      </c>
      <c r="E7" s="67">
        <v>0</v>
      </c>
      <c r="F7" s="67">
        <v>1</v>
      </c>
      <c r="G7" s="67">
        <v>34524</v>
      </c>
      <c r="H7" s="67">
        <v>1</v>
      </c>
      <c r="I7" s="67">
        <v>34524</v>
      </c>
      <c r="J7" s="300"/>
      <c r="K7" s="385"/>
      <c r="L7" s="70"/>
      <c r="M7" s="11"/>
      <c r="N7" s="11"/>
      <c r="O7" s="11"/>
    </row>
    <row r="8" spans="1:30" s="69" customFormat="1" ht="16.5" customHeight="1">
      <c r="A8" s="11"/>
      <c r="B8" s="11"/>
      <c r="C8" s="170" t="s">
        <v>16</v>
      </c>
      <c r="D8" s="67">
        <v>1</v>
      </c>
      <c r="E8" s="67">
        <v>6950095</v>
      </c>
      <c r="F8" s="67">
        <v>8</v>
      </c>
      <c r="G8" s="67">
        <v>36797428</v>
      </c>
      <c r="H8" s="67">
        <v>9</v>
      </c>
      <c r="I8" s="67">
        <v>43747523</v>
      </c>
      <c r="J8" s="300"/>
      <c r="K8" s="385"/>
      <c r="L8" s="7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71"/>
      <c r="Z8" s="271"/>
      <c r="AA8" s="271"/>
      <c r="AB8" s="271"/>
      <c r="AC8" s="271"/>
      <c r="AD8" s="271"/>
    </row>
    <row r="9" spans="1:30" s="11" customFormat="1" ht="16.5" customHeight="1">
      <c r="C9" s="170" t="s">
        <v>17</v>
      </c>
      <c r="D9" s="67">
        <v>1</v>
      </c>
      <c r="E9" s="67">
        <v>151355</v>
      </c>
      <c r="F9" s="67">
        <v>3</v>
      </c>
      <c r="G9" s="67">
        <v>3192987</v>
      </c>
      <c r="H9" s="67">
        <v>4</v>
      </c>
      <c r="I9" s="67">
        <v>3344342</v>
      </c>
      <c r="J9" s="300"/>
      <c r="K9" s="385"/>
      <c r="L9" s="70"/>
      <c r="Y9" s="271"/>
      <c r="Z9" s="271"/>
      <c r="AA9" s="271"/>
      <c r="AB9" s="271"/>
      <c r="AC9" s="271"/>
      <c r="AD9" s="271"/>
    </row>
    <row r="10" spans="1:30" s="11" customFormat="1" ht="16.5" customHeight="1">
      <c r="C10" s="170" t="s">
        <v>18</v>
      </c>
      <c r="D10" s="67">
        <v>2</v>
      </c>
      <c r="E10" s="67">
        <v>572964</v>
      </c>
      <c r="F10" s="67">
        <v>0</v>
      </c>
      <c r="G10" s="67">
        <v>0</v>
      </c>
      <c r="H10" s="67">
        <v>2</v>
      </c>
      <c r="I10" s="67">
        <v>572964</v>
      </c>
      <c r="J10" s="300"/>
      <c r="K10" s="385"/>
      <c r="L10" s="70"/>
      <c r="Y10" s="271"/>
      <c r="Z10" s="271"/>
      <c r="AA10" s="271"/>
      <c r="AB10" s="271"/>
      <c r="AC10" s="271"/>
      <c r="AD10" s="271"/>
    </row>
    <row r="11" spans="1:30" s="11" customFormat="1" ht="16.5" customHeight="1">
      <c r="C11" s="170" t="s">
        <v>138</v>
      </c>
      <c r="D11" s="67">
        <v>3</v>
      </c>
      <c r="E11" s="67">
        <v>2422059</v>
      </c>
      <c r="F11" s="67">
        <v>0</v>
      </c>
      <c r="G11" s="67">
        <v>0</v>
      </c>
      <c r="H11" s="67">
        <v>3</v>
      </c>
      <c r="I11" s="67">
        <v>2422059</v>
      </c>
      <c r="J11" s="300"/>
      <c r="K11" s="385"/>
      <c r="L11" s="70"/>
      <c r="Y11" s="271"/>
      <c r="Z11" s="271"/>
      <c r="AA11" s="271"/>
      <c r="AB11" s="271"/>
      <c r="AC11" s="271"/>
      <c r="AD11" s="271"/>
    </row>
    <row r="12" spans="1:30" s="11" customFormat="1" ht="16.5" customHeight="1">
      <c r="C12" s="170" t="s">
        <v>24</v>
      </c>
      <c r="D12" s="67">
        <v>0</v>
      </c>
      <c r="E12" s="67">
        <v>0</v>
      </c>
      <c r="F12" s="67">
        <v>20</v>
      </c>
      <c r="G12" s="67">
        <v>93878148</v>
      </c>
      <c r="H12" s="67">
        <v>20</v>
      </c>
      <c r="I12" s="67">
        <v>93878148</v>
      </c>
      <c r="J12" s="300"/>
      <c r="K12" s="385"/>
      <c r="L12" s="70"/>
      <c r="Y12" s="271"/>
      <c r="Z12" s="271"/>
      <c r="AA12" s="271"/>
      <c r="AB12" s="271"/>
      <c r="AC12" s="271"/>
      <c r="AD12" s="271"/>
    </row>
    <row r="13" spans="1:30" s="11" customFormat="1" ht="16.5" customHeight="1">
      <c r="C13" s="170" t="s">
        <v>41</v>
      </c>
      <c r="D13" s="67">
        <v>7</v>
      </c>
      <c r="E13" s="67">
        <v>2665469</v>
      </c>
      <c r="F13" s="67">
        <v>0</v>
      </c>
      <c r="G13" s="67">
        <v>0</v>
      </c>
      <c r="H13" s="67">
        <v>7</v>
      </c>
      <c r="I13" s="67">
        <v>2665469</v>
      </c>
      <c r="J13" s="300"/>
      <c r="K13" s="385"/>
      <c r="L13" s="70"/>
    </row>
    <row r="14" spans="1:30" s="69" customFormat="1" ht="16.5" customHeight="1">
      <c r="A14" s="11"/>
      <c r="B14" s="11"/>
      <c r="C14" s="170" t="s">
        <v>19</v>
      </c>
      <c r="D14" s="67">
        <v>30</v>
      </c>
      <c r="E14" s="67">
        <v>28577507</v>
      </c>
      <c r="F14" s="67">
        <v>1</v>
      </c>
      <c r="G14" s="67">
        <v>339600</v>
      </c>
      <c r="H14" s="67">
        <v>31</v>
      </c>
      <c r="I14" s="67">
        <v>28917107</v>
      </c>
      <c r="J14" s="300"/>
      <c r="K14" s="385"/>
      <c r="L14" s="7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s="11" customFormat="1" ht="16.5" customHeight="1">
      <c r="C15" s="170" t="s">
        <v>123</v>
      </c>
      <c r="D15" s="67">
        <v>2</v>
      </c>
      <c r="E15" s="67">
        <v>1440555</v>
      </c>
      <c r="F15" s="67">
        <v>0</v>
      </c>
      <c r="G15" s="67">
        <v>0</v>
      </c>
      <c r="H15" s="67">
        <v>2</v>
      </c>
      <c r="I15" s="67">
        <v>1440555</v>
      </c>
      <c r="J15" s="300"/>
      <c r="K15" s="385"/>
      <c r="L15" s="70"/>
    </row>
    <row r="16" spans="1:30" s="11" customFormat="1" ht="16.5" customHeight="1">
      <c r="C16" s="170" t="s">
        <v>20</v>
      </c>
      <c r="D16" s="67">
        <v>6</v>
      </c>
      <c r="E16" s="67">
        <v>18469786</v>
      </c>
      <c r="F16" s="67">
        <v>0</v>
      </c>
      <c r="G16" s="67">
        <v>0</v>
      </c>
      <c r="H16" s="67">
        <v>6</v>
      </c>
      <c r="I16" s="67">
        <v>18469786</v>
      </c>
      <c r="J16" s="300"/>
      <c r="K16" s="385"/>
      <c r="L16" s="70"/>
      <c r="Y16"/>
      <c r="Z16"/>
      <c r="AA16"/>
      <c r="AB16"/>
      <c r="AC16"/>
      <c r="AD16"/>
    </row>
    <row r="17" spans="3:30" s="11" customFormat="1" ht="16.5" customHeight="1">
      <c r="C17" s="170" t="s">
        <v>98</v>
      </c>
      <c r="D17" s="67">
        <v>3</v>
      </c>
      <c r="E17" s="67">
        <v>4039051</v>
      </c>
      <c r="F17" s="67">
        <v>0</v>
      </c>
      <c r="G17" s="67">
        <v>0</v>
      </c>
      <c r="H17" s="67">
        <v>3</v>
      </c>
      <c r="I17" s="67">
        <v>4039051</v>
      </c>
      <c r="J17" s="300"/>
      <c r="K17" s="385"/>
      <c r="L17" s="70"/>
      <c r="Y17"/>
      <c r="Z17"/>
      <c r="AA17"/>
      <c r="AB17"/>
      <c r="AC17"/>
      <c r="AD17"/>
    </row>
    <row r="18" spans="3:30" ht="16.5" customHeight="1">
      <c r="C18" s="170" t="s">
        <v>172</v>
      </c>
      <c r="D18" s="67">
        <v>0</v>
      </c>
      <c r="E18" s="67">
        <v>0</v>
      </c>
      <c r="F18" s="67">
        <v>1</v>
      </c>
      <c r="G18" s="67">
        <v>19000</v>
      </c>
      <c r="H18" s="67">
        <v>1</v>
      </c>
      <c r="I18" s="67">
        <v>19000</v>
      </c>
      <c r="J18" s="286"/>
      <c r="K18" s="385"/>
      <c r="L18" s="70"/>
      <c r="N18" s="11"/>
      <c r="O18" s="11"/>
    </row>
    <row r="19" spans="3:30" ht="16.5" customHeight="1">
      <c r="C19" s="170" t="s">
        <v>173</v>
      </c>
      <c r="D19" s="67">
        <v>3</v>
      </c>
      <c r="E19" s="67">
        <v>3138329</v>
      </c>
      <c r="F19" s="67">
        <v>0</v>
      </c>
      <c r="G19" s="67">
        <v>0</v>
      </c>
      <c r="H19" s="67">
        <v>3</v>
      </c>
      <c r="I19" s="67">
        <v>3138329</v>
      </c>
      <c r="J19" s="286"/>
      <c r="K19" s="385"/>
      <c r="L19" s="70"/>
      <c r="N19" s="11"/>
      <c r="O19" s="11"/>
    </row>
    <row r="20" spans="3:30" ht="16.5" customHeight="1">
      <c r="C20" s="170" t="s">
        <v>167</v>
      </c>
      <c r="D20" s="67">
        <v>1</v>
      </c>
      <c r="E20" s="67">
        <v>223798</v>
      </c>
      <c r="F20" s="67">
        <v>0</v>
      </c>
      <c r="G20" s="67">
        <v>0</v>
      </c>
      <c r="H20" s="67">
        <v>1</v>
      </c>
      <c r="I20" s="67">
        <v>223798</v>
      </c>
      <c r="J20" s="286"/>
      <c r="K20" s="385"/>
      <c r="L20" s="70"/>
      <c r="N20" s="11"/>
      <c r="O20" s="11"/>
    </row>
    <row r="21" spans="3:30" ht="13.5" customHeight="1">
      <c r="C21" s="170" t="s">
        <v>22</v>
      </c>
      <c r="D21" s="67">
        <v>107</v>
      </c>
      <c r="E21" s="67">
        <v>155730893</v>
      </c>
      <c r="F21" s="67">
        <v>258</v>
      </c>
      <c r="G21" s="67">
        <v>578607759</v>
      </c>
      <c r="H21" s="67">
        <v>365</v>
      </c>
      <c r="I21" s="67">
        <v>734338652</v>
      </c>
      <c r="J21" s="286"/>
      <c r="K21" s="385"/>
      <c r="L21" s="70"/>
      <c r="O21" s="11"/>
    </row>
    <row r="22" spans="3:30" ht="13.5" customHeight="1" thickBot="1">
      <c r="C22" s="170" t="s">
        <v>21</v>
      </c>
      <c r="D22" s="67">
        <v>2</v>
      </c>
      <c r="E22" s="67">
        <v>2489962</v>
      </c>
      <c r="F22" s="67">
        <v>33</v>
      </c>
      <c r="G22" s="67">
        <v>104920239</v>
      </c>
      <c r="H22" s="67">
        <v>35</v>
      </c>
      <c r="I22" s="67">
        <v>107410201</v>
      </c>
      <c r="J22" s="65"/>
      <c r="K22" s="385"/>
      <c r="L22" s="70"/>
      <c r="O22" s="11"/>
    </row>
    <row r="23" spans="3:30" ht="13.5" customHeight="1" thickTop="1">
      <c r="C23" s="170" t="s">
        <v>169</v>
      </c>
      <c r="D23" s="67">
        <v>2</v>
      </c>
      <c r="E23" s="67">
        <v>2206325</v>
      </c>
      <c r="F23" s="67">
        <v>0</v>
      </c>
      <c r="G23" s="67">
        <v>0</v>
      </c>
      <c r="H23" s="67">
        <v>2</v>
      </c>
      <c r="I23" s="67">
        <v>2206325</v>
      </c>
      <c r="J23" s="67"/>
      <c r="K23" s="385"/>
      <c r="L23" s="70"/>
      <c r="O23" s="11"/>
    </row>
    <row r="24" spans="3:30" ht="15" customHeight="1">
      <c r="C24" s="170" t="s">
        <v>54</v>
      </c>
      <c r="D24" s="67">
        <v>2</v>
      </c>
      <c r="E24" s="67">
        <v>1916672</v>
      </c>
      <c r="F24" s="67">
        <v>0</v>
      </c>
      <c r="G24" s="67">
        <v>0</v>
      </c>
      <c r="H24" s="67">
        <v>2</v>
      </c>
      <c r="I24" s="475">
        <v>1916672</v>
      </c>
      <c r="J24" s="286"/>
      <c r="K24" s="385"/>
      <c r="L24" s="70"/>
    </row>
    <row r="25" spans="3:30" ht="15.75" customHeight="1">
      <c r="C25" s="170" t="s">
        <v>23</v>
      </c>
      <c r="D25" s="67">
        <v>13</v>
      </c>
      <c r="E25" s="67">
        <v>4665053</v>
      </c>
      <c r="F25" s="67">
        <v>102</v>
      </c>
      <c r="G25" s="67">
        <v>138859662</v>
      </c>
      <c r="H25" s="67">
        <v>115</v>
      </c>
      <c r="I25" s="67">
        <v>143524715</v>
      </c>
      <c r="J25" s="320"/>
      <c r="K25" s="385"/>
      <c r="L25" s="70"/>
    </row>
    <row r="26" spans="3:30" ht="15.75" customHeight="1">
      <c r="C26" s="170" t="s">
        <v>171</v>
      </c>
      <c r="D26" s="67">
        <v>0</v>
      </c>
      <c r="E26" s="67">
        <v>0</v>
      </c>
      <c r="F26" s="67">
        <v>1</v>
      </c>
      <c r="G26" s="67">
        <v>1061242</v>
      </c>
      <c r="H26" s="67">
        <v>1</v>
      </c>
      <c r="I26" s="67">
        <v>1061242</v>
      </c>
      <c r="J26" s="320"/>
      <c r="K26" s="385"/>
      <c r="L26" s="70"/>
    </row>
    <row r="27" spans="3:30" ht="19.5" customHeight="1" thickBot="1">
      <c r="C27" s="211" t="s">
        <v>0</v>
      </c>
      <c r="D27" s="215">
        <f t="shared" ref="D27:H27" si="0">SUM(D6:D26)</f>
        <v>187</v>
      </c>
      <c r="E27" s="215">
        <f t="shared" si="0"/>
        <v>236068905</v>
      </c>
      <c r="F27" s="215">
        <f t="shared" si="0"/>
        <v>432</v>
      </c>
      <c r="G27" s="215">
        <f t="shared" si="0"/>
        <v>960799797</v>
      </c>
      <c r="H27" s="215">
        <f t="shared" si="0"/>
        <v>619</v>
      </c>
      <c r="I27" s="215">
        <f>SUM(I6:I26)</f>
        <v>1196868702</v>
      </c>
      <c r="J27" s="286"/>
      <c r="K27" s="385"/>
      <c r="L27" s="70"/>
    </row>
    <row r="28" spans="3:30" ht="21.9" customHeight="1" thickTop="1">
      <c r="D28" s="7"/>
      <c r="I28" s="7"/>
    </row>
    <row r="29" spans="3:30" ht="21.9" customHeight="1">
      <c r="D29" s="7"/>
      <c r="E29" s="7"/>
      <c r="F29" s="7"/>
      <c r="G29" s="7"/>
      <c r="H29" s="7"/>
      <c r="I29" s="7"/>
      <c r="J29" s="7"/>
    </row>
    <row r="30" spans="3:30" ht="8.25" customHeight="1">
      <c r="E30" s="104"/>
    </row>
    <row r="31" spans="3:30" ht="21.9" customHeight="1">
      <c r="G31" s="7"/>
    </row>
  </sheetData>
  <mergeCells count="5">
    <mergeCell ref="C2:I2"/>
    <mergeCell ref="C4:C5"/>
    <mergeCell ref="D4:E4"/>
    <mergeCell ref="F4:G4"/>
    <mergeCell ref="H4:I4"/>
  </mergeCells>
  <printOptions horizontalCentered="1" verticalCentered="1"/>
  <pageMargins left="0.31496062992125984" right="1.4960629921259843" top="0.74803149606299213" bottom="0.74803149606299213" header="0.31496062992125984" footer="0.31496062992125984"/>
  <pageSetup paperSize="9" scale="102" orientation="landscape" r:id="rId1"/>
  <headerFooter differentOddEven="1" differentFirst="1">
    <firstFooter>&amp;C&amp;14 5</first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"/>
  <sheetViews>
    <sheetView rightToLeft="1" view="pageBreakPreview" zoomScale="90" zoomScaleSheetLayoutView="90" workbookViewId="0">
      <selection activeCell="H7" sqref="H7"/>
    </sheetView>
  </sheetViews>
  <sheetFormatPr defaultColWidth="9.109375" defaultRowHeight="21.9" customHeight="1"/>
  <cols>
    <col min="1" max="1" width="3.6640625" style="34" customWidth="1"/>
    <col min="2" max="2" width="12.44140625" style="369" customWidth="1"/>
    <col min="3" max="3" width="6.44140625" style="369" customWidth="1"/>
    <col min="4" max="4" width="9.77734375" style="369" customWidth="1"/>
    <col min="5" max="5" width="5" style="370" customWidth="1"/>
    <col min="6" max="6" width="16" style="370" customWidth="1"/>
    <col min="7" max="7" width="4.88671875" style="370" customWidth="1"/>
    <col min="8" max="8" width="14.21875" style="370" customWidth="1"/>
    <col min="9" max="9" width="4.88671875" style="370" customWidth="1"/>
    <col min="10" max="10" width="14.33203125" style="370" customWidth="1"/>
    <col min="11" max="11" width="5.33203125" style="370" customWidth="1"/>
    <col min="12" max="12" width="12.6640625" style="370" customWidth="1"/>
    <col min="13" max="13" width="0.33203125" style="370" hidden="1" customWidth="1"/>
    <col min="14" max="14" width="1" style="370" customWidth="1"/>
    <col min="15" max="15" width="5" style="370" customWidth="1"/>
    <col min="16" max="16" width="16.109375" style="370" customWidth="1"/>
    <col min="17" max="17" width="14.109375" style="370" hidden="1" customWidth="1"/>
    <col min="18" max="18" width="2.21875" style="34" customWidth="1"/>
    <col min="19" max="19" width="8.5546875" style="34" customWidth="1"/>
    <col min="20" max="20" width="9.109375" style="34"/>
    <col min="21" max="22" width="11.109375" style="34" bestFit="1" customWidth="1"/>
    <col min="23" max="16384" width="9.109375" style="34"/>
  </cols>
  <sheetData>
    <row r="2" spans="1:23" ht="33" customHeight="1">
      <c r="B2" s="492" t="s">
        <v>198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</row>
    <row r="3" spans="1:23" ht="18.75" customHeight="1" thickBot="1">
      <c r="B3" s="362" t="s">
        <v>151</v>
      </c>
      <c r="C3" s="41"/>
      <c r="D3" s="41"/>
      <c r="E3" s="17"/>
      <c r="F3" s="17"/>
      <c r="G3" s="17"/>
      <c r="H3" s="17"/>
      <c r="I3" s="17"/>
      <c r="J3" s="17"/>
      <c r="K3" s="495"/>
      <c r="L3" s="495"/>
      <c r="M3" s="495"/>
      <c r="N3" s="495"/>
      <c r="O3" s="17"/>
      <c r="P3" s="362" t="s">
        <v>37</v>
      </c>
      <c r="Q3" s="363"/>
    </row>
    <row r="4" spans="1:23" ht="21.9" customHeight="1" thickTop="1">
      <c r="B4" s="493" t="s">
        <v>94</v>
      </c>
      <c r="C4" s="496" t="s">
        <v>197</v>
      </c>
      <c r="D4" s="496"/>
      <c r="E4" s="480" t="s">
        <v>84</v>
      </c>
      <c r="F4" s="480"/>
      <c r="G4" s="480" t="s">
        <v>83</v>
      </c>
      <c r="H4" s="480"/>
      <c r="I4" s="480" t="s">
        <v>85</v>
      </c>
      <c r="J4" s="480"/>
      <c r="K4" s="480" t="s">
        <v>132</v>
      </c>
      <c r="L4" s="480"/>
      <c r="M4" s="480"/>
      <c r="N4" s="480"/>
      <c r="O4" s="480" t="s">
        <v>86</v>
      </c>
      <c r="P4" s="480"/>
      <c r="Q4" s="34"/>
    </row>
    <row r="5" spans="1:23" ht="42" customHeight="1" thickBot="1">
      <c r="B5" s="494"/>
      <c r="C5" s="360" t="s">
        <v>8</v>
      </c>
      <c r="D5" s="360" t="s">
        <v>9</v>
      </c>
      <c r="E5" s="217" t="s">
        <v>8</v>
      </c>
      <c r="F5" s="218" t="s">
        <v>9</v>
      </c>
      <c r="G5" s="217" t="s">
        <v>8</v>
      </c>
      <c r="H5" s="218" t="s">
        <v>9</v>
      </c>
      <c r="I5" s="217" t="s">
        <v>8</v>
      </c>
      <c r="J5" s="218" t="s">
        <v>9</v>
      </c>
      <c r="K5" s="217" t="s">
        <v>8</v>
      </c>
      <c r="L5" s="217" t="s">
        <v>9</v>
      </c>
      <c r="M5" s="217"/>
      <c r="N5" s="217"/>
      <c r="O5" s="217" t="s">
        <v>8</v>
      </c>
      <c r="P5" s="218" t="s">
        <v>9</v>
      </c>
      <c r="Q5" s="34"/>
    </row>
    <row r="6" spans="1:23" s="68" customFormat="1" ht="16.2" customHeight="1" thickTop="1">
      <c r="B6" s="116" t="s">
        <v>70</v>
      </c>
      <c r="C6" s="171">
        <v>1</v>
      </c>
      <c r="D6" s="216">
        <v>142298</v>
      </c>
      <c r="E6" s="216">
        <v>2</v>
      </c>
      <c r="F6" s="216">
        <v>1061564</v>
      </c>
      <c r="G6" s="216">
        <v>3</v>
      </c>
      <c r="H6" s="216">
        <v>1974796</v>
      </c>
      <c r="I6" s="216">
        <v>31</v>
      </c>
      <c r="J6" s="216">
        <v>17394475</v>
      </c>
      <c r="K6" s="216">
        <v>24</v>
      </c>
      <c r="L6" s="216">
        <v>12040176</v>
      </c>
      <c r="M6" s="216"/>
      <c r="N6" s="216"/>
      <c r="O6" s="216">
        <f>C6+E6+G6+I6+K6</f>
        <v>61</v>
      </c>
      <c r="P6" s="216">
        <f>D6+F6+H6+J6+L6</f>
        <v>32613309</v>
      </c>
      <c r="S6" s="368"/>
    </row>
    <row r="7" spans="1:23" s="68" customFormat="1" ht="14.4" customHeight="1">
      <c r="B7" s="116" t="s">
        <v>12</v>
      </c>
      <c r="C7" s="171">
        <v>0</v>
      </c>
      <c r="D7" s="171">
        <v>0</v>
      </c>
      <c r="E7" s="216">
        <v>0</v>
      </c>
      <c r="F7" s="216">
        <v>0</v>
      </c>
      <c r="G7" s="216">
        <v>1</v>
      </c>
      <c r="H7" s="216">
        <v>750757</v>
      </c>
      <c r="I7" s="216">
        <v>1</v>
      </c>
      <c r="J7" s="216">
        <v>4701718</v>
      </c>
      <c r="K7" s="216">
        <v>4</v>
      </c>
      <c r="L7" s="216">
        <v>4560811</v>
      </c>
      <c r="M7" s="216"/>
      <c r="N7" s="216"/>
      <c r="O7" s="216">
        <f t="shared" ref="O7:P15" si="0">C7+E7+G7+I7+K7</f>
        <v>6</v>
      </c>
      <c r="P7" s="216">
        <f t="shared" si="0"/>
        <v>10013286</v>
      </c>
      <c r="S7" s="368"/>
    </row>
    <row r="8" spans="1:23" ht="15" customHeight="1">
      <c r="B8" s="116" t="s">
        <v>1</v>
      </c>
      <c r="C8" s="171">
        <v>0</v>
      </c>
      <c r="D8" s="171">
        <v>0</v>
      </c>
      <c r="E8" s="216">
        <v>0</v>
      </c>
      <c r="F8" s="216">
        <v>0</v>
      </c>
      <c r="G8" s="216">
        <v>1</v>
      </c>
      <c r="H8" s="216">
        <v>483281</v>
      </c>
      <c r="I8" s="216">
        <v>2</v>
      </c>
      <c r="J8" s="216">
        <v>1397572</v>
      </c>
      <c r="K8" s="216">
        <v>1</v>
      </c>
      <c r="L8" s="216">
        <v>477623</v>
      </c>
      <c r="M8" s="216"/>
      <c r="N8" s="216"/>
      <c r="O8" s="216">
        <f t="shared" si="0"/>
        <v>4</v>
      </c>
      <c r="P8" s="216">
        <f t="shared" si="0"/>
        <v>2358476</v>
      </c>
      <c r="Q8" s="321"/>
      <c r="S8" s="368"/>
    </row>
    <row r="9" spans="1:23" ht="18.600000000000001" customHeight="1">
      <c r="B9" s="116" t="s">
        <v>58</v>
      </c>
      <c r="C9" s="171">
        <v>0</v>
      </c>
      <c r="D9" s="171">
        <v>0</v>
      </c>
      <c r="E9" s="216">
        <v>0</v>
      </c>
      <c r="F9" s="216">
        <v>0</v>
      </c>
      <c r="G9" s="216">
        <v>1</v>
      </c>
      <c r="H9" s="216">
        <v>510316</v>
      </c>
      <c r="I9" s="216">
        <v>29</v>
      </c>
      <c r="J9" s="216">
        <v>39094447</v>
      </c>
      <c r="K9" s="216">
        <v>6</v>
      </c>
      <c r="L9" s="216">
        <v>5705449</v>
      </c>
      <c r="M9" s="216"/>
      <c r="N9" s="216"/>
      <c r="O9" s="216">
        <f t="shared" si="0"/>
        <v>36</v>
      </c>
      <c r="P9" s="216">
        <f t="shared" si="0"/>
        <v>45310212</v>
      </c>
      <c r="Q9" s="321"/>
      <c r="S9" s="368"/>
    </row>
    <row r="10" spans="1:23" s="68" customFormat="1" ht="16.8" customHeight="1">
      <c r="A10" s="34"/>
      <c r="B10" s="116" t="s">
        <v>2</v>
      </c>
      <c r="C10" s="171">
        <v>0</v>
      </c>
      <c r="D10" s="171">
        <v>0</v>
      </c>
      <c r="E10" s="216">
        <v>5</v>
      </c>
      <c r="F10" s="216">
        <v>6424314</v>
      </c>
      <c r="G10" s="216">
        <v>2</v>
      </c>
      <c r="H10" s="216">
        <v>15409890</v>
      </c>
      <c r="I10" s="216">
        <v>19</v>
      </c>
      <c r="J10" s="216">
        <v>38504357</v>
      </c>
      <c r="K10" s="216">
        <v>17</v>
      </c>
      <c r="L10" s="216">
        <v>41605957</v>
      </c>
      <c r="M10" s="216"/>
      <c r="N10" s="216"/>
      <c r="O10" s="216">
        <f t="shared" si="0"/>
        <v>43</v>
      </c>
      <c r="P10" s="216">
        <f t="shared" si="0"/>
        <v>101944518</v>
      </c>
      <c r="Q10" s="322"/>
      <c r="S10" s="368"/>
      <c r="U10" s="368"/>
    </row>
    <row r="11" spans="1:23" s="201" customFormat="1" ht="15" customHeight="1">
      <c r="A11" s="34"/>
      <c r="B11" s="116" t="s">
        <v>3</v>
      </c>
      <c r="C11" s="171">
        <v>0</v>
      </c>
      <c r="D11" s="171">
        <v>0</v>
      </c>
      <c r="E11" s="216">
        <v>1</v>
      </c>
      <c r="F11" s="216">
        <v>1476257</v>
      </c>
      <c r="G11" s="216">
        <v>7</v>
      </c>
      <c r="H11" s="216">
        <v>8920395</v>
      </c>
      <c r="I11" s="216">
        <v>6</v>
      </c>
      <c r="J11" s="216">
        <v>5165955</v>
      </c>
      <c r="K11" s="216">
        <v>2</v>
      </c>
      <c r="L11" s="216">
        <v>2029694</v>
      </c>
      <c r="M11" s="216"/>
      <c r="N11" s="216"/>
      <c r="O11" s="216">
        <f t="shared" si="0"/>
        <v>16</v>
      </c>
      <c r="P11" s="216">
        <f t="shared" si="0"/>
        <v>17592301</v>
      </c>
      <c r="Q11" s="322"/>
      <c r="R11" s="68"/>
      <c r="S11" s="368"/>
      <c r="T11" s="68"/>
      <c r="U11" s="68"/>
      <c r="V11" s="68"/>
      <c r="W11" s="68"/>
    </row>
    <row r="12" spans="1:23" s="201" customFormat="1" ht="18.600000000000001" customHeight="1">
      <c r="A12" s="34"/>
      <c r="B12" s="116" t="s">
        <v>59</v>
      </c>
      <c r="C12" s="171">
        <v>0</v>
      </c>
      <c r="D12" s="171">
        <v>0</v>
      </c>
      <c r="E12" s="216">
        <v>0</v>
      </c>
      <c r="F12" s="216">
        <v>0</v>
      </c>
      <c r="G12" s="216">
        <v>0</v>
      </c>
      <c r="H12" s="216">
        <v>0</v>
      </c>
      <c r="I12" s="216">
        <v>0</v>
      </c>
      <c r="J12" s="216">
        <v>0</v>
      </c>
      <c r="K12" s="216">
        <v>2</v>
      </c>
      <c r="L12" s="216">
        <v>1440555</v>
      </c>
      <c r="M12" s="216"/>
      <c r="N12" s="216"/>
      <c r="O12" s="216">
        <f t="shared" si="0"/>
        <v>2</v>
      </c>
      <c r="P12" s="216">
        <f t="shared" si="0"/>
        <v>1440555</v>
      </c>
      <c r="Q12" s="322"/>
      <c r="R12" s="68"/>
      <c r="S12" s="368"/>
      <c r="T12" s="68"/>
      <c r="U12" s="68"/>
      <c r="V12" s="368"/>
      <c r="W12" s="68"/>
    </row>
    <row r="13" spans="1:23" s="68" customFormat="1" ht="16.5" customHeight="1">
      <c r="A13" s="34"/>
      <c r="B13" s="116" t="s">
        <v>60</v>
      </c>
      <c r="C13" s="171">
        <v>0</v>
      </c>
      <c r="D13" s="171">
        <v>0</v>
      </c>
      <c r="E13" s="216">
        <v>1</v>
      </c>
      <c r="F13" s="216">
        <v>323727</v>
      </c>
      <c r="G13" s="216">
        <v>0</v>
      </c>
      <c r="H13" s="216">
        <v>0</v>
      </c>
      <c r="I13" s="216">
        <v>1</v>
      </c>
      <c r="J13" s="216">
        <v>48626</v>
      </c>
      <c r="K13" s="216">
        <v>0</v>
      </c>
      <c r="L13" s="216">
        <v>0</v>
      </c>
      <c r="M13" s="216"/>
      <c r="N13" s="216"/>
      <c r="O13" s="216">
        <f t="shared" si="0"/>
        <v>2</v>
      </c>
      <c r="P13" s="216">
        <f t="shared" si="0"/>
        <v>372353</v>
      </c>
      <c r="Q13" s="322"/>
      <c r="S13" s="368"/>
      <c r="V13" s="368"/>
    </row>
    <row r="14" spans="1:23" s="68" customFormat="1" ht="21.75" customHeight="1">
      <c r="B14" s="116" t="s">
        <v>53</v>
      </c>
      <c r="C14" s="171">
        <v>0</v>
      </c>
      <c r="D14" s="171">
        <v>0</v>
      </c>
      <c r="E14" s="216">
        <v>1</v>
      </c>
      <c r="F14" s="216">
        <v>1151129</v>
      </c>
      <c r="G14" s="216">
        <v>1</v>
      </c>
      <c r="H14" s="216">
        <v>367561</v>
      </c>
      <c r="I14" s="216">
        <v>0</v>
      </c>
      <c r="J14" s="216">
        <v>0</v>
      </c>
      <c r="K14" s="216">
        <v>5</v>
      </c>
      <c r="L14" s="216">
        <v>2874436</v>
      </c>
      <c r="M14" s="216"/>
      <c r="N14" s="216"/>
      <c r="O14" s="216">
        <f t="shared" si="0"/>
        <v>7</v>
      </c>
      <c r="P14" s="216">
        <f t="shared" si="0"/>
        <v>4393126</v>
      </c>
      <c r="Q14" s="322"/>
      <c r="S14" s="368"/>
    </row>
    <row r="15" spans="1:23" s="201" customFormat="1" ht="16.8" customHeight="1">
      <c r="A15" s="68"/>
      <c r="B15" s="116" t="s">
        <v>6</v>
      </c>
      <c r="C15" s="171">
        <v>0</v>
      </c>
      <c r="D15" s="171">
        <v>0</v>
      </c>
      <c r="E15" s="216">
        <v>0</v>
      </c>
      <c r="F15" s="216">
        <v>0</v>
      </c>
      <c r="G15" s="216">
        <v>0</v>
      </c>
      <c r="H15" s="216">
        <v>0</v>
      </c>
      <c r="I15" s="216">
        <v>10</v>
      </c>
      <c r="J15" s="216">
        <v>20030769</v>
      </c>
      <c r="K15" s="216">
        <v>0</v>
      </c>
      <c r="L15" s="216">
        <v>0</v>
      </c>
      <c r="M15" s="216"/>
      <c r="N15" s="216"/>
      <c r="O15" s="216">
        <f t="shared" si="0"/>
        <v>10</v>
      </c>
      <c r="P15" s="216">
        <f t="shared" si="0"/>
        <v>20030769</v>
      </c>
      <c r="Q15" s="322"/>
      <c r="R15" s="68"/>
      <c r="S15" s="368"/>
    </row>
    <row r="16" spans="1:23" s="68" customFormat="1" ht="16.5" customHeight="1" thickBot="1">
      <c r="B16" s="219" t="s">
        <v>0</v>
      </c>
      <c r="C16" s="220">
        <f>SUM(C6:C15)</f>
        <v>1</v>
      </c>
      <c r="D16" s="221">
        <v>142298</v>
      </c>
      <c r="E16" s="221">
        <f t="shared" ref="E16:I16" si="1">SUM(E6:E15)</f>
        <v>10</v>
      </c>
      <c r="F16" s="221">
        <f>SUM(F6:F15)</f>
        <v>10436991</v>
      </c>
      <c r="G16" s="221">
        <f t="shared" si="1"/>
        <v>16</v>
      </c>
      <c r="H16" s="221">
        <f>SUM(H6:H15)</f>
        <v>28416996</v>
      </c>
      <c r="I16" s="221">
        <f t="shared" si="1"/>
        <v>99</v>
      </c>
      <c r="J16" s="221">
        <f>SUM(J6:J15)</f>
        <v>126337919</v>
      </c>
      <c r="K16" s="221">
        <f>SUM(K6:K15)</f>
        <v>61</v>
      </c>
      <c r="L16" s="221">
        <f>SUM(L6:L15)</f>
        <v>70734701</v>
      </c>
      <c r="M16" s="221"/>
      <c r="N16" s="221"/>
      <c r="O16" s="221">
        <f>C16+E16+G16+I16+K16</f>
        <v>187</v>
      </c>
      <c r="P16" s="221">
        <f>SUM(P6:P15)</f>
        <v>236068905</v>
      </c>
      <c r="Q16" s="322"/>
      <c r="S16" s="368"/>
    </row>
    <row r="17" spans="5:18" ht="21.9" customHeight="1" thickTop="1">
      <c r="F17" s="371" t="s">
        <v>28</v>
      </c>
      <c r="G17" s="371"/>
      <c r="H17" s="371"/>
      <c r="J17" s="371"/>
      <c r="O17" s="371"/>
      <c r="P17" s="371"/>
      <c r="Q17" s="372"/>
    </row>
    <row r="18" spans="5:18" ht="21.9" customHeight="1"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73"/>
      <c r="R18" s="39"/>
    </row>
    <row r="19" spans="5:18" ht="21.9" customHeight="1">
      <c r="J19" s="371"/>
      <c r="P19" s="373"/>
    </row>
    <row r="26" spans="5:18" ht="21.9" customHeight="1">
      <c r="Q26" s="374"/>
    </row>
  </sheetData>
  <mergeCells count="10">
    <mergeCell ref="B2:Q2"/>
    <mergeCell ref="O4:P4"/>
    <mergeCell ref="B4:B5"/>
    <mergeCell ref="E4:F4"/>
    <mergeCell ref="G4:H4"/>
    <mergeCell ref="I4:J4"/>
    <mergeCell ref="K3:N3"/>
    <mergeCell ref="C4:D4"/>
    <mergeCell ref="K4:L4"/>
    <mergeCell ref="M4:N4"/>
  </mergeCells>
  <printOptions horizontalCentered="1" verticalCentered="1"/>
  <pageMargins left="0.25" right="0.25" top="0.75" bottom="0.75" header="0.3" footer="0.3"/>
  <pageSetup paperSize="9" scale="98" orientation="landscape" r:id="rId1"/>
  <headerFooter>
    <oddFooter>&amp;C&amp;14 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rightToLeft="1" view="pageBreakPreview" topLeftCell="B8" zoomScale="80" zoomScaleSheetLayoutView="80" workbookViewId="0">
      <pane xSplit="16656" topLeftCell="Y1"/>
      <selection activeCell="K29" sqref="K29"/>
      <selection pane="topRight" activeCell="AC25" sqref="AC25"/>
    </sheetView>
  </sheetViews>
  <sheetFormatPr defaultColWidth="9.109375" defaultRowHeight="21.9" customHeight="1"/>
  <cols>
    <col min="1" max="1" width="2.33203125" style="16" customWidth="1"/>
    <col min="2" max="2" width="31.6640625" style="45" customWidth="1"/>
    <col min="3" max="3" width="7.33203125" style="45" customWidth="1"/>
    <col min="4" max="4" width="14" style="45" customWidth="1"/>
    <col min="5" max="5" width="5.33203125" style="16" customWidth="1"/>
    <col min="6" max="6" width="15.109375" style="16" customWidth="1"/>
    <col min="7" max="7" width="7.44140625" style="16" customWidth="1"/>
    <col min="8" max="8" width="18.88671875" style="16" customWidth="1"/>
    <col min="9" max="9" width="6.109375" style="25" customWidth="1"/>
    <col min="10" max="10" width="13.5546875" style="16" customWidth="1"/>
    <col min="11" max="11" width="6" customWidth="1"/>
    <col min="12" max="12" width="17.88671875" customWidth="1"/>
    <col min="13" max="13" width="1.44140625" customWidth="1"/>
    <col min="14" max="14" width="1.109375" customWidth="1"/>
    <col min="15" max="15" width="6" customWidth="1"/>
    <col min="16" max="16" width="15.5546875" customWidth="1"/>
    <col min="17" max="17" width="17.44140625" hidden="1" customWidth="1"/>
    <col min="18" max="18" width="20.88671875" style="16" customWidth="1"/>
    <col min="19" max="19" width="11.109375" style="16" bestFit="1" customWidth="1"/>
    <col min="20" max="21" width="9.109375" style="16"/>
    <col min="22" max="22" width="12.44140625" style="16" bestFit="1" customWidth="1"/>
    <col min="23" max="23" width="11.33203125" style="16" bestFit="1" customWidth="1"/>
    <col min="24" max="16384" width="9.109375" style="16"/>
  </cols>
  <sheetData>
    <row r="1" spans="1:23" ht="33" customHeight="1">
      <c r="B1" s="497" t="s">
        <v>199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286"/>
    </row>
    <row r="2" spans="1:23" ht="21.9" customHeight="1" thickBot="1">
      <c r="B2" s="388" t="s">
        <v>152</v>
      </c>
      <c r="C2" s="41"/>
      <c r="D2" s="41"/>
      <c r="E2" s="34"/>
      <c r="F2" s="34"/>
      <c r="G2" s="34"/>
      <c r="H2" s="323"/>
      <c r="I2" s="324"/>
      <c r="J2" s="325"/>
      <c r="K2" s="389"/>
      <c r="L2" s="389"/>
      <c r="M2" s="389"/>
      <c r="N2" s="389"/>
      <c r="O2" s="389"/>
      <c r="P2" s="389"/>
      <c r="Q2" s="326" t="s">
        <v>39</v>
      </c>
    </row>
    <row r="3" spans="1:23" ht="21.9" customHeight="1" thickTop="1">
      <c r="B3" s="502" t="s">
        <v>214</v>
      </c>
      <c r="C3" s="504" t="s">
        <v>95</v>
      </c>
      <c r="D3" s="504"/>
      <c r="E3" s="499" t="s">
        <v>25</v>
      </c>
      <c r="F3" s="499"/>
      <c r="G3" s="499" t="s">
        <v>26</v>
      </c>
      <c r="H3" s="499"/>
      <c r="I3" s="499" t="s">
        <v>27</v>
      </c>
      <c r="J3" s="499"/>
      <c r="K3" s="499" t="s">
        <v>29</v>
      </c>
      <c r="L3" s="499"/>
      <c r="M3" s="499"/>
      <c r="N3" s="499"/>
      <c r="O3" s="499" t="s">
        <v>69</v>
      </c>
      <c r="P3" s="499"/>
      <c r="Q3" s="500"/>
    </row>
    <row r="4" spans="1:23" ht="36.75" customHeight="1" thickBot="1">
      <c r="B4" s="503"/>
      <c r="C4" s="449" t="s">
        <v>8</v>
      </c>
      <c r="D4" s="449" t="s">
        <v>9</v>
      </c>
      <c r="E4" s="450" t="s">
        <v>8</v>
      </c>
      <c r="F4" s="450" t="s">
        <v>9</v>
      </c>
      <c r="G4" s="450" t="s">
        <v>8</v>
      </c>
      <c r="H4" s="450" t="s">
        <v>9</v>
      </c>
      <c r="I4" s="450" t="s">
        <v>8</v>
      </c>
      <c r="J4" s="450" t="s">
        <v>9</v>
      </c>
      <c r="K4" s="450" t="s">
        <v>8</v>
      </c>
      <c r="L4" s="451" t="s">
        <v>9</v>
      </c>
      <c r="M4" s="451"/>
      <c r="N4" s="451"/>
      <c r="O4" s="451" t="s">
        <v>8</v>
      </c>
      <c r="P4" s="450" t="s">
        <v>9</v>
      </c>
      <c r="Q4" s="451" t="s">
        <v>9</v>
      </c>
      <c r="R4" s="24"/>
      <c r="S4" s="153"/>
      <c r="T4" s="154"/>
    </row>
    <row r="5" spans="1:23" ht="14.25" customHeight="1" thickTop="1">
      <c r="B5" s="327" t="s">
        <v>33</v>
      </c>
      <c r="C5" s="328">
        <v>0</v>
      </c>
      <c r="D5" s="216">
        <v>0</v>
      </c>
      <c r="E5" s="216">
        <v>1</v>
      </c>
      <c r="F5" s="216">
        <v>323727</v>
      </c>
      <c r="G5" s="216">
        <v>0</v>
      </c>
      <c r="H5" s="216">
        <v>0</v>
      </c>
      <c r="I5" s="329">
        <v>0</v>
      </c>
      <c r="J5" s="216">
        <v>0</v>
      </c>
      <c r="K5" s="216">
        <v>1</v>
      </c>
      <c r="L5" s="216">
        <v>85305</v>
      </c>
      <c r="M5" s="216"/>
      <c r="N5" s="216"/>
      <c r="O5" s="216">
        <v>2</v>
      </c>
      <c r="P5" s="216">
        <v>409032</v>
      </c>
      <c r="Q5" s="330">
        <v>23719471</v>
      </c>
      <c r="R5" s="402">
        <f>F5+L5</f>
        <v>409032</v>
      </c>
    </row>
    <row r="6" spans="1:23" ht="14.25" customHeight="1">
      <c r="B6" s="327" t="s">
        <v>166</v>
      </c>
      <c r="C6" s="328">
        <v>0</v>
      </c>
      <c r="D6" s="216">
        <v>0</v>
      </c>
      <c r="E6" s="216">
        <v>0</v>
      </c>
      <c r="F6" s="216">
        <v>0</v>
      </c>
      <c r="G6" s="216">
        <v>0</v>
      </c>
      <c r="H6" s="216">
        <v>0</v>
      </c>
      <c r="I6" s="329">
        <v>0</v>
      </c>
      <c r="J6" s="216">
        <v>0</v>
      </c>
      <c r="K6" s="216">
        <v>0</v>
      </c>
      <c r="L6" s="216">
        <v>0</v>
      </c>
      <c r="M6" s="216"/>
      <c r="N6" s="216"/>
      <c r="O6" s="216">
        <v>0</v>
      </c>
      <c r="P6" s="216">
        <v>0</v>
      </c>
      <c r="Q6" s="330"/>
      <c r="R6" s="402">
        <f t="shared" ref="R6:R25" si="0">F6+L6</f>
        <v>0</v>
      </c>
    </row>
    <row r="7" spans="1:23" ht="21.75" customHeight="1">
      <c r="B7" s="327" t="s">
        <v>16</v>
      </c>
      <c r="C7" s="328">
        <v>0</v>
      </c>
      <c r="D7" s="216">
        <v>0</v>
      </c>
      <c r="E7" s="216">
        <v>0</v>
      </c>
      <c r="F7" s="216">
        <v>0</v>
      </c>
      <c r="G7" s="216">
        <v>0</v>
      </c>
      <c r="H7" s="216">
        <v>0</v>
      </c>
      <c r="I7" s="329">
        <v>0</v>
      </c>
      <c r="J7" s="216">
        <v>0</v>
      </c>
      <c r="K7" s="216">
        <v>1</v>
      </c>
      <c r="L7" s="216">
        <v>6950095</v>
      </c>
      <c r="M7" s="216"/>
      <c r="N7" s="216"/>
      <c r="O7" s="216">
        <v>1</v>
      </c>
      <c r="P7" s="216">
        <v>6950095</v>
      </c>
      <c r="Q7" s="330"/>
      <c r="R7" s="402">
        <f t="shared" si="0"/>
        <v>6950095</v>
      </c>
    </row>
    <row r="8" spans="1:23" s="78" customFormat="1" ht="21.75" customHeight="1">
      <c r="A8" s="18"/>
      <c r="B8" s="327" t="s">
        <v>17</v>
      </c>
      <c r="C8" s="328">
        <v>0</v>
      </c>
      <c r="D8" s="216">
        <v>0</v>
      </c>
      <c r="E8" s="216">
        <v>0</v>
      </c>
      <c r="F8" s="216">
        <v>0</v>
      </c>
      <c r="G8" s="216">
        <v>0</v>
      </c>
      <c r="H8" s="216">
        <v>0</v>
      </c>
      <c r="I8" s="329">
        <v>0</v>
      </c>
      <c r="J8" s="216">
        <v>0</v>
      </c>
      <c r="K8" s="216">
        <v>1</v>
      </c>
      <c r="L8" s="216">
        <v>151355</v>
      </c>
      <c r="M8" s="216"/>
      <c r="N8" s="216"/>
      <c r="O8" s="216">
        <v>1</v>
      </c>
      <c r="P8" s="216">
        <v>151355</v>
      </c>
      <c r="Q8" s="331">
        <v>79000</v>
      </c>
      <c r="R8" s="402">
        <f t="shared" si="0"/>
        <v>151355</v>
      </c>
      <c r="S8" s="16"/>
      <c r="T8" s="16"/>
      <c r="U8" s="16"/>
      <c r="V8" s="16"/>
      <c r="W8" s="16"/>
    </row>
    <row r="9" spans="1:23" s="23" customFormat="1" ht="16.5" customHeight="1">
      <c r="A9" s="18"/>
      <c r="B9" s="327" t="s">
        <v>18</v>
      </c>
      <c r="C9" s="328">
        <v>0</v>
      </c>
      <c r="D9" s="216">
        <v>0</v>
      </c>
      <c r="E9" s="216">
        <v>0</v>
      </c>
      <c r="F9" s="216">
        <v>0</v>
      </c>
      <c r="G9" s="216">
        <v>0</v>
      </c>
      <c r="H9" s="216">
        <v>0</v>
      </c>
      <c r="I9" s="329">
        <v>0</v>
      </c>
      <c r="J9" s="216">
        <v>0</v>
      </c>
      <c r="K9" s="216">
        <v>2</v>
      </c>
      <c r="L9" s="216">
        <v>572964</v>
      </c>
      <c r="M9" s="216"/>
      <c r="N9" s="216"/>
      <c r="O9" s="216">
        <v>2</v>
      </c>
      <c r="P9" s="216">
        <v>572964</v>
      </c>
      <c r="Q9" s="330">
        <v>84346000</v>
      </c>
      <c r="R9" s="402">
        <f t="shared" si="0"/>
        <v>572964</v>
      </c>
      <c r="S9" s="16"/>
      <c r="T9" s="16"/>
      <c r="U9" s="16"/>
      <c r="V9" s="16"/>
      <c r="W9" s="16"/>
    </row>
    <row r="10" spans="1:23" s="23" customFormat="1" ht="16.5" customHeight="1">
      <c r="A10" s="18"/>
      <c r="B10" s="327" t="s">
        <v>138</v>
      </c>
      <c r="C10" s="328">
        <v>0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329">
        <v>0</v>
      </c>
      <c r="J10" s="216">
        <v>0</v>
      </c>
      <c r="K10" s="216">
        <v>3</v>
      </c>
      <c r="L10" s="216">
        <v>2422059</v>
      </c>
      <c r="M10" s="216"/>
      <c r="N10" s="216"/>
      <c r="O10" s="216">
        <v>3</v>
      </c>
      <c r="P10" s="216">
        <v>2422059</v>
      </c>
      <c r="Q10" s="330"/>
      <c r="R10" s="402">
        <f t="shared" si="0"/>
        <v>2422059</v>
      </c>
      <c r="S10" s="16"/>
      <c r="T10" s="16"/>
      <c r="U10" s="16"/>
      <c r="V10" s="16"/>
      <c r="W10" s="16"/>
    </row>
    <row r="11" spans="1:23" s="23" customFormat="1" ht="16.5" customHeight="1">
      <c r="A11" s="18"/>
      <c r="B11" s="327" t="s">
        <v>24</v>
      </c>
      <c r="C11" s="328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329">
        <v>0</v>
      </c>
      <c r="J11" s="216">
        <v>0</v>
      </c>
      <c r="K11" s="216">
        <v>0</v>
      </c>
      <c r="L11" s="216">
        <v>0</v>
      </c>
      <c r="M11" s="216"/>
      <c r="N11" s="216"/>
      <c r="O11" s="216">
        <v>0</v>
      </c>
      <c r="P11" s="216">
        <v>0</v>
      </c>
      <c r="Q11" s="330"/>
      <c r="R11" s="402">
        <f t="shared" si="0"/>
        <v>0</v>
      </c>
      <c r="S11" s="16"/>
      <c r="T11" s="16"/>
      <c r="U11" s="16"/>
      <c r="V11" s="16"/>
      <c r="W11" s="16"/>
    </row>
    <row r="12" spans="1:23" s="78" customFormat="1" ht="16.5" customHeight="1">
      <c r="A12" s="18"/>
      <c r="B12" s="327" t="s">
        <v>41</v>
      </c>
      <c r="C12" s="328">
        <v>0</v>
      </c>
      <c r="D12" s="216">
        <v>0</v>
      </c>
      <c r="E12" s="216">
        <v>0</v>
      </c>
      <c r="F12" s="216">
        <v>0</v>
      </c>
      <c r="G12" s="216">
        <v>0</v>
      </c>
      <c r="H12" s="216">
        <v>0</v>
      </c>
      <c r="I12" s="329">
        <v>7</v>
      </c>
      <c r="J12" s="216">
        <v>2665469</v>
      </c>
      <c r="K12" s="216">
        <v>0</v>
      </c>
      <c r="L12" s="216">
        <v>0</v>
      </c>
      <c r="M12" s="216"/>
      <c r="N12" s="216"/>
      <c r="O12" s="216">
        <v>7</v>
      </c>
      <c r="P12" s="216">
        <v>2665469</v>
      </c>
      <c r="Q12" s="330"/>
      <c r="R12" s="402">
        <v>2665469</v>
      </c>
      <c r="S12" s="16"/>
      <c r="T12" s="16"/>
      <c r="U12" s="16"/>
      <c r="V12" s="16"/>
      <c r="W12" s="16"/>
    </row>
    <row r="13" spans="1:23" s="78" customFormat="1" ht="16.5" customHeight="1">
      <c r="A13" s="18"/>
      <c r="B13" s="327" t="s">
        <v>19</v>
      </c>
      <c r="C13" s="328">
        <v>0</v>
      </c>
      <c r="D13" s="216">
        <v>0</v>
      </c>
      <c r="E13" s="216">
        <v>0</v>
      </c>
      <c r="F13" s="216">
        <v>0</v>
      </c>
      <c r="G13" s="216">
        <v>0</v>
      </c>
      <c r="H13" s="216">
        <v>0</v>
      </c>
      <c r="I13" s="329">
        <v>27</v>
      </c>
      <c r="J13" s="216">
        <v>17858453</v>
      </c>
      <c r="K13" s="216">
        <v>3</v>
      </c>
      <c r="L13" s="216">
        <v>10719054</v>
      </c>
      <c r="M13" s="216"/>
      <c r="N13" s="216"/>
      <c r="O13" s="216">
        <v>30</v>
      </c>
      <c r="P13" s="216">
        <v>28577507</v>
      </c>
      <c r="Q13" s="330"/>
      <c r="R13" s="402">
        <f>J13+L13</f>
        <v>28577507</v>
      </c>
      <c r="S13" s="16"/>
      <c r="T13" s="34"/>
      <c r="U13" s="16"/>
      <c r="V13" s="16"/>
      <c r="W13" s="16"/>
    </row>
    <row r="14" spans="1:23" s="78" customFormat="1" ht="16.5" customHeight="1">
      <c r="A14" s="87"/>
      <c r="B14" s="327" t="s">
        <v>123</v>
      </c>
      <c r="C14" s="328">
        <v>0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329">
        <v>0</v>
      </c>
      <c r="J14" s="216">
        <v>0</v>
      </c>
      <c r="K14" s="216">
        <v>2</v>
      </c>
      <c r="L14" s="216">
        <v>1440555</v>
      </c>
      <c r="M14" s="216"/>
      <c r="N14" s="216"/>
      <c r="O14" s="216">
        <v>2</v>
      </c>
      <c r="P14" s="216">
        <v>1440555</v>
      </c>
      <c r="Q14" s="330"/>
      <c r="R14" s="402">
        <f t="shared" si="0"/>
        <v>1440555</v>
      </c>
      <c r="S14" s="21"/>
      <c r="T14" s="21"/>
      <c r="U14" s="21"/>
      <c r="V14" s="21"/>
      <c r="W14" s="21"/>
    </row>
    <row r="15" spans="1:23" s="79" customFormat="1" ht="16.5" customHeight="1">
      <c r="A15" s="87"/>
      <c r="B15" s="327" t="s">
        <v>20</v>
      </c>
      <c r="C15" s="328">
        <v>0</v>
      </c>
      <c r="D15" s="216">
        <v>0</v>
      </c>
      <c r="E15" s="216">
        <v>0</v>
      </c>
      <c r="F15" s="216">
        <v>0</v>
      </c>
      <c r="G15" s="216">
        <v>5</v>
      </c>
      <c r="H15" s="216">
        <v>17384686</v>
      </c>
      <c r="I15" s="329">
        <v>0</v>
      </c>
      <c r="J15" s="216">
        <v>0</v>
      </c>
      <c r="K15" s="216">
        <v>1</v>
      </c>
      <c r="L15" s="216">
        <v>1085100</v>
      </c>
      <c r="M15" s="216"/>
      <c r="N15" s="216"/>
      <c r="O15" s="216">
        <v>6</v>
      </c>
      <c r="P15" s="216">
        <v>18469786</v>
      </c>
      <c r="Q15" s="60">
        <v>377316</v>
      </c>
      <c r="R15" s="402">
        <f>H15+L15</f>
        <v>18469786</v>
      </c>
      <c r="S15" s="18"/>
      <c r="T15" s="18"/>
      <c r="U15" s="18"/>
      <c r="V15" s="18"/>
      <c r="W15" s="18"/>
    </row>
    <row r="16" spans="1:23" s="78" customFormat="1" ht="18.75" customHeight="1">
      <c r="A16" s="87"/>
      <c r="B16" s="327" t="s">
        <v>98</v>
      </c>
      <c r="C16" s="328">
        <v>0</v>
      </c>
      <c r="D16" s="216">
        <v>0</v>
      </c>
      <c r="E16" s="216">
        <v>1</v>
      </c>
      <c r="F16" s="216">
        <v>1294775</v>
      </c>
      <c r="G16" s="216">
        <v>0</v>
      </c>
      <c r="H16" s="216">
        <v>0</v>
      </c>
      <c r="I16" s="216">
        <v>0</v>
      </c>
      <c r="J16" s="216">
        <v>0</v>
      </c>
      <c r="K16" s="216">
        <v>2</v>
      </c>
      <c r="L16" s="216">
        <v>2744276</v>
      </c>
      <c r="M16" s="216"/>
      <c r="N16" s="216"/>
      <c r="O16" s="216">
        <v>3</v>
      </c>
      <c r="P16" s="216">
        <v>4039051</v>
      </c>
      <c r="Q16" s="130"/>
      <c r="R16" s="402">
        <f t="shared" si="0"/>
        <v>4039051</v>
      </c>
      <c r="S16" s="21"/>
      <c r="T16" s="21"/>
      <c r="U16" s="21"/>
      <c r="V16" s="21"/>
      <c r="W16" s="21"/>
    </row>
    <row r="17" spans="1:23" s="78" customFormat="1" ht="18.75" customHeight="1">
      <c r="A17" s="87"/>
      <c r="B17" s="327" t="s">
        <v>189</v>
      </c>
      <c r="C17" s="328">
        <v>0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0</v>
      </c>
      <c r="L17" s="216">
        <v>0</v>
      </c>
      <c r="M17" s="216"/>
      <c r="N17" s="216"/>
      <c r="O17" s="216">
        <v>0</v>
      </c>
      <c r="P17" s="216">
        <v>0</v>
      </c>
      <c r="Q17" s="130"/>
      <c r="R17" s="402">
        <f t="shared" si="0"/>
        <v>0</v>
      </c>
      <c r="S17" s="21"/>
      <c r="T17" s="21"/>
      <c r="U17" s="21"/>
      <c r="V17" s="21"/>
      <c r="W17" s="21"/>
    </row>
    <row r="18" spans="1:23" s="79" customFormat="1" ht="18" customHeight="1">
      <c r="A18" s="87"/>
      <c r="B18" s="327" t="s">
        <v>173</v>
      </c>
      <c r="C18" s="328">
        <v>0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329">
        <v>2</v>
      </c>
      <c r="J18" s="216">
        <v>2418577</v>
      </c>
      <c r="K18" s="216">
        <v>1</v>
      </c>
      <c r="L18" s="216">
        <v>719752</v>
      </c>
      <c r="M18" s="216"/>
      <c r="N18" s="216"/>
      <c r="O18" s="216">
        <v>3</v>
      </c>
      <c r="P18" s="216">
        <v>3138329</v>
      </c>
      <c r="Q18" s="80"/>
      <c r="R18" s="402">
        <f>J18+L18</f>
        <v>3138329</v>
      </c>
      <c r="S18" s="18"/>
      <c r="T18" s="18"/>
      <c r="U18" s="18"/>
      <c r="V18" s="18"/>
      <c r="W18" s="18"/>
    </row>
    <row r="19" spans="1:23" s="79" customFormat="1" ht="16.5" customHeight="1">
      <c r="A19" s="18"/>
      <c r="B19" s="327" t="s">
        <v>167</v>
      </c>
      <c r="C19" s="328">
        <v>0</v>
      </c>
      <c r="D19" s="216">
        <v>0</v>
      </c>
      <c r="E19" s="216">
        <v>0</v>
      </c>
      <c r="F19" s="216">
        <v>0</v>
      </c>
      <c r="G19" s="216">
        <v>0</v>
      </c>
      <c r="H19" s="216">
        <v>0</v>
      </c>
      <c r="I19" s="216">
        <v>1</v>
      </c>
      <c r="J19" s="216">
        <v>223798</v>
      </c>
      <c r="K19" s="216">
        <v>0</v>
      </c>
      <c r="L19" s="216">
        <v>0</v>
      </c>
      <c r="M19" s="216"/>
      <c r="N19" s="216"/>
      <c r="O19" s="216">
        <v>1</v>
      </c>
      <c r="P19" s="216">
        <v>223798</v>
      </c>
      <c r="Q19" s="130"/>
      <c r="R19" s="402">
        <v>223798</v>
      </c>
      <c r="S19" s="16"/>
      <c r="T19" s="16"/>
      <c r="U19" s="16"/>
      <c r="V19" s="16"/>
      <c r="W19" s="16"/>
    </row>
    <row r="20" spans="1:23" s="78" customFormat="1" ht="16.5" customHeight="1">
      <c r="A20" s="18"/>
      <c r="B20" s="327" t="s">
        <v>22</v>
      </c>
      <c r="C20" s="328">
        <v>0</v>
      </c>
      <c r="D20" s="216">
        <v>0</v>
      </c>
      <c r="E20" s="216">
        <v>6</v>
      </c>
      <c r="F20" s="216">
        <v>7756925</v>
      </c>
      <c r="G20" s="216">
        <v>11</v>
      </c>
      <c r="H20" s="216">
        <v>11032310</v>
      </c>
      <c r="I20" s="216">
        <v>62</v>
      </c>
      <c r="J20" s="329">
        <v>103171622</v>
      </c>
      <c r="K20" s="216">
        <v>28</v>
      </c>
      <c r="L20" s="216">
        <v>33770036</v>
      </c>
      <c r="M20" s="216"/>
      <c r="N20" s="216"/>
      <c r="O20" s="216">
        <v>107</v>
      </c>
      <c r="P20" s="216">
        <v>155730893</v>
      </c>
      <c r="Q20" s="130"/>
      <c r="R20" s="402">
        <f>F20+H20+J20+L20</f>
        <v>155730893</v>
      </c>
      <c r="S20" s="16"/>
      <c r="T20" s="16"/>
      <c r="U20" s="16"/>
      <c r="V20" s="16"/>
      <c r="W20" s="16"/>
    </row>
    <row r="21" spans="1:23" s="78" customFormat="1" ht="16.5" customHeight="1">
      <c r="A21" s="18"/>
      <c r="B21" s="327" t="s">
        <v>21</v>
      </c>
      <c r="C21" s="328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329">
        <v>0</v>
      </c>
      <c r="K21" s="216">
        <v>2</v>
      </c>
      <c r="L21" s="216">
        <v>2489962</v>
      </c>
      <c r="M21" s="216"/>
      <c r="N21" s="216"/>
      <c r="O21" s="216">
        <v>2</v>
      </c>
      <c r="P21" s="216">
        <v>2489962</v>
      </c>
      <c r="Q21" s="130"/>
      <c r="R21" s="402">
        <f t="shared" si="0"/>
        <v>2489962</v>
      </c>
      <c r="S21" s="16"/>
      <c r="T21" s="16"/>
      <c r="U21" s="16"/>
      <c r="V21" s="16"/>
      <c r="W21" s="16"/>
    </row>
    <row r="22" spans="1:23" s="78" customFormat="1" ht="16.5" customHeight="1">
      <c r="A22" s="18"/>
      <c r="B22" s="327" t="s">
        <v>169</v>
      </c>
      <c r="C22" s="328">
        <v>0</v>
      </c>
      <c r="D22" s="216">
        <v>0</v>
      </c>
      <c r="E22" s="216">
        <v>0</v>
      </c>
      <c r="F22" s="216">
        <v>0</v>
      </c>
      <c r="G22" s="216">
        <v>0</v>
      </c>
      <c r="H22" s="216">
        <v>0</v>
      </c>
      <c r="I22" s="216">
        <v>0</v>
      </c>
      <c r="J22" s="329">
        <v>0</v>
      </c>
      <c r="K22" s="216">
        <v>2</v>
      </c>
      <c r="L22" s="216">
        <v>2206325</v>
      </c>
      <c r="M22" s="216"/>
      <c r="N22" s="216"/>
      <c r="O22" s="216">
        <v>2</v>
      </c>
      <c r="P22" s="216">
        <v>2206325</v>
      </c>
      <c r="Q22" s="130"/>
      <c r="R22" s="402">
        <f t="shared" si="0"/>
        <v>2206325</v>
      </c>
      <c r="S22" s="16"/>
      <c r="T22" s="16"/>
      <c r="U22" s="16"/>
      <c r="V22" s="16"/>
      <c r="W22" s="16"/>
    </row>
    <row r="23" spans="1:23" s="79" customFormat="1" ht="17.25" customHeight="1">
      <c r="A23" s="18"/>
      <c r="B23" s="327" t="s">
        <v>54</v>
      </c>
      <c r="C23" s="328">
        <v>0</v>
      </c>
      <c r="D23" s="216">
        <v>0</v>
      </c>
      <c r="E23" s="216">
        <v>0</v>
      </c>
      <c r="F23" s="216">
        <v>0</v>
      </c>
      <c r="G23" s="216">
        <v>0</v>
      </c>
      <c r="H23" s="216">
        <v>0</v>
      </c>
      <c r="I23" s="329">
        <v>0</v>
      </c>
      <c r="J23" s="329">
        <v>0</v>
      </c>
      <c r="K23" s="216">
        <v>2</v>
      </c>
      <c r="L23" s="216">
        <v>1916672</v>
      </c>
      <c r="M23" s="216"/>
      <c r="N23" s="216"/>
      <c r="O23" s="216">
        <v>2</v>
      </c>
      <c r="P23" s="216">
        <v>1916672</v>
      </c>
      <c r="Q23" s="60">
        <v>44000159</v>
      </c>
      <c r="R23" s="402">
        <f t="shared" si="0"/>
        <v>1916672</v>
      </c>
      <c r="S23" s="16"/>
      <c r="T23" s="16"/>
      <c r="U23" s="16"/>
      <c r="V23" s="16"/>
      <c r="W23" s="16"/>
    </row>
    <row r="24" spans="1:23" s="78" customFormat="1" ht="18.75" customHeight="1">
      <c r="A24" s="18"/>
      <c r="B24" s="327" t="s">
        <v>187</v>
      </c>
      <c r="C24" s="328">
        <v>1</v>
      </c>
      <c r="D24" s="329">
        <v>142298</v>
      </c>
      <c r="E24" s="329">
        <v>2</v>
      </c>
      <c r="F24" s="216">
        <v>1061564</v>
      </c>
      <c r="G24" s="216">
        <v>0</v>
      </c>
      <c r="H24" s="216">
        <v>0</v>
      </c>
      <c r="I24" s="216">
        <v>0</v>
      </c>
      <c r="J24" s="329">
        <v>0</v>
      </c>
      <c r="K24" s="216">
        <v>10</v>
      </c>
      <c r="L24" s="216">
        <v>3461191</v>
      </c>
      <c r="M24" s="216"/>
      <c r="N24" s="216"/>
      <c r="O24" s="216">
        <v>13</v>
      </c>
      <c r="P24" s="216">
        <v>4665053</v>
      </c>
      <c r="Q24" s="330">
        <v>720750</v>
      </c>
      <c r="R24" s="402">
        <f>D24+F24+L24</f>
        <v>4665053</v>
      </c>
      <c r="S24" s="16"/>
      <c r="T24" s="19"/>
      <c r="U24" s="16"/>
      <c r="V24" s="16"/>
      <c r="W24" s="16"/>
    </row>
    <row r="25" spans="1:23" s="78" customFormat="1" ht="18.75" customHeight="1">
      <c r="A25" s="18"/>
      <c r="B25" s="327" t="s">
        <v>188</v>
      </c>
      <c r="C25" s="328">
        <v>0</v>
      </c>
      <c r="D25" s="329">
        <v>0</v>
      </c>
      <c r="E25" s="329">
        <v>0</v>
      </c>
      <c r="F25" s="216">
        <v>0</v>
      </c>
      <c r="G25" s="216">
        <v>0</v>
      </c>
      <c r="H25" s="216">
        <v>0</v>
      </c>
      <c r="I25" s="216">
        <v>0</v>
      </c>
      <c r="J25" s="329">
        <v>0</v>
      </c>
      <c r="K25" s="216">
        <v>0</v>
      </c>
      <c r="L25" s="216">
        <v>0</v>
      </c>
      <c r="M25" s="216"/>
      <c r="N25" s="216"/>
      <c r="O25" s="216">
        <v>0</v>
      </c>
      <c r="P25" s="216">
        <v>0</v>
      </c>
      <c r="Q25" s="330"/>
      <c r="R25" s="402">
        <f t="shared" si="0"/>
        <v>0</v>
      </c>
      <c r="S25" s="16"/>
      <c r="T25" s="19"/>
      <c r="U25" s="16"/>
      <c r="V25" s="16"/>
      <c r="W25" s="16"/>
    </row>
    <row r="26" spans="1:23" s="79" customFormat="1" ht="21.75" customHeight="1" thickBot="1">
      <c r="A26" s="18"/>
      <c r="B26" s="332" t="s">
        <v>0</v>
      </c>
      <c r="C26" s="333">
        <v>1</v>
      </c>
      <c r="D26" s="333">
        <f>SUM(D7:D25)</f>
        <v>142298</v>
      </c>
      <c r="E26" s="333">
        <f t="shared" ref="E26:L26" si="1">SUM(E5:E25)</f>
        <v>10</v>
      </c>
      <c r="F26" s="333">
        <f t="shared" si="1"/>
        <v>10436991</v>
      </c>
      <c r="G26" s="333">
        <f t="shared" si="1"/>
        <v>16</v>
      </c>
      <c r="H26" s="333">
        <f>SUM(H5:H25)</f>
        <v>28416996</v>
      </c>
      <c r="I26" s="333">
        <f t="shared" si="1"/>
        <v>99</v>
      </c>
      <c r="J26" s="333">
        <f t="shared" si="1"/>
        <v>126337919</v>
      </c>
      <c r="K26" s="333">
        <f t="shared" si="1"/>
        <v>61</v>
      </c>
      <c r="L26" s="333">
        <f t="shared" si="1"/>
        <v>70734701</v>
      </c>
      <c r="M26" s="333"/>
      <c r="N26" s="333"/>
      <c r="O26" s="333">
        <f>SUM(O5:O25)</f>
        <v>187</v>
      </c>
      <c r="P26" s="333">
        <f>SUM(P5:P25)</f>
        <v>236068905</v>
      </c>
      <c r="Q26" s="80">
        <v>243747</v>
      </c>
      <c r="R26" s="402">
        <f>SUM(R5:R25)</f>
        <v>236068905</v>
      </c>
      <c r="S26" s="19">
        <f>D26+F26+H26+J26+L26</f>
        <v>236068905</v>
      </c>
      <c r="T26" s="16"/>
      <c r="U26" s="16"/>
      <c r="V26" s="16"/>
      <c r="W26" s="16"/>
    </row>
    <row r="27" spans="1:23" s="78" customFormat="1" ht="16.5" customHeight="1" thickTop="1">
      <c r="A27" s="18"/>
      <c r="B27" s="501"/>
      <c r="C27" s="501"/>
      <c r="D27" s="501"/>
      <c r="E27" s="501"/>
      <c r="F27" s="501"/>
      <c r="G27" s="501"/>
      <c r="H27" s="102"/>
      <c r="I27" s="469"/>
      <c r="J27" s="102"/>
      <c r="K27" s="375"/>
      <c r="L27" s="375"/>
      <c r="M27" s="375"/>
      <c r="N27" s="375"/>
      <c r="O27" s="375"/>
      <c r="P27" s="375"/>
      <c r="Q27" s="130">
        <v>1382347</v>
      </c>
      <c r="R27" s="16"/>
      <c r="S27" s="16"/>
      <c r="T27" s="16"/>
      <c r="U27" s="16"/>
      <c r="V27" s="16"/>
      <c r="W27" s="16"/>
    </row>
    <row r="28" spans="1:23" s="79" customFormat="1" ht="16.5" customHeight="1" thickBot="1">
      <c r="A28" s="18"/>
      <c r="B28" s="51"/>
      <c r="C28" s="51"/>
      <c r="D28" s="51"/>
      <c r="E28" s="34"/>
      <c r="F28" s="34"/>
      <c r="G28" s="34"/>
      <c r="H28" s="103"/>
      <c r="I28" s="324"/>
      <c r="J28" s="34"/>
      <c r="K28" s="286"/>
      <c r="L28" s="286"/>
      <c r="M28" s="286"/>
      <c r="N28" s="286"/>
      <c r="O28" s="286"/>
      <c r="P28" s="286"/>
      <c r="Q28" s="330">
        <v>789248</v>
      </c>
      <c r="R28" s="16"/>
      <c r="S28" s="16"/>
      <c r="T28" s="16"/>
      <c r="U28" s="16"/>
      <c r="V28" s="16"/>
      <c r="W28" s="16"/>
    </row>
    <row r="29" spans="1:23" s="23" customFormat="1" ht="16.5" customHeight="1" thickBot="1">
      <c r="A29" s="16"/>
      <c r="B29" s="51"/>
      <c r="C29" s="51"/>
      <c r="D29" s="51"/>
      <c r="E29" s="34"/>
      <c r="F29" s="34"/>
      <c r="G29" s="102"/>
      <c r="H29" s="102"/>
      <c r="I29" s="324"/>
      <c r="J29" s="34"/>
      <c r="K29" s="286"/>
      <c r="L29" s="286"/>
      <c r="M29" s="286"/>
      <c r="N29" s="286"/>
      <c r="O29" s="286"/>
      <c r="P29" s="320"/>
      <c r="Q29" s="376">
        <f>F26+H26+J26+L26</f>
        <v>235926607</v>
      </c>
      <c r="R29" s="16"/>
      <c r="S29" s="16"/>
      <c r="T29" s="16"/>
      <c r="U29" s="16"/>
      <c r="V29" s="16"/>
      <c r="W29" s="16"/>
    </row>
    <row r="30" spans="1:23" ht="16.5" customHeight="1" thickTop="1">
      <c r="Q30" s="105"/>
    </row>
    <row r="31" spans="1:23" ht="27.75" customHeight="1"/>
    <row r="32" spans="1:23" ht="25.5" customHeight="1">
      <c r="I32" s="26"/>
      <c r="Q32" s="7"/>
    </row>
    <row r="33" spans="6:10" ht="21.9" customHeight="1">
      <c r="I33" s="27"/>
      <c r="J33" s="24"/>
    </row>
    <row r="34" spans="6:10" ht="21.9" customHeight="1">
      <c r="F34" s="28"/>
    </row>
  </sheetData>
  <mergeCells count="10">
    <mergeCell ref="B1:P1"/>
    <mergeCell ref="O3:Q3"/>
    <mergeCell ref="B27:G27"/>
    <mergeCell ref="I3:J3"/>
    <mergeCell ref="K3:L3"/>
    <mergeCell ref="B3:B4"/>
    <mergeCell ref="E3:F3"/>
    <mergeCell ref="G3:H3"/>
    <mergeCell ref="C3:D3"/>
    <mergeCell ref="M3:N3"/>
  </mergeCells>
  <printOptions horizontalCentered="1"/>
  <pageMargins left="0.23622047244094491" right="0.23622047244094491" top="1.1811023622047245" bottom="0.74803149606299213" header="0.31496062992125984" footer="0.31496062992125984"/>
  <pageSetup paperSize="9" scale="85" orientation="landscape" r:id="rId1"/>
  <headerFooter>
    <oddFooter>&amp;C9</oddFooter>
  </headerFooter>
  <colBreaks count="1" manualBreakCount="1">
    <brk id="16" max="2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rightToLeft="1" view="pageBreakPreview" topLeftCell="B4" zoomScale="89" zoomScaleSheetLayoutView="89" workbookViewId="0">
      <selection activeCell="L19" sqref="L19"/>
    </sheetView>
  </sheetViews>
  <sheetFormatPr defaultColWidth="9.109375" defaultRowHeight="21.9" customHeight="1"/>
  <cols>
    <col min="1" max="1" width="6.33203125" style="29" customWidth="1"/>
    <col min="2" max="2" width="14.5546875" style="47" customWidth="1"/>
    <col min="3" max="3" width="6" style="29" customWidth="1"/>
    <col min="4" max="4" width="15.5546875" style="29" bestFit="1" customWidth="1"/>
    <col min="5" max="5" width="7.6640625" style="29" customWidth="1"/>
    <col min="6" max="6" width="16.88671875" style="29" bestFit="1" customWidth="1"/>
    <col min="7" max="7" width="5.33203125" style="29" customWidth="1"/>
    <col min="8" max="8" width="16" style="29" bestFit="1" customWidth="1"/>
    <col min="9" max="9" width="8.109375" style="29" customWidth="1"/>
    <col min="10" max="10" width="15.6640625" style="29" customWidth="1"/>
    <col min="11" max="11" width="12.6640625" style="29" customWidth="1"/>
    <col min="12" max="12" width="18.5546875" style="29" customWidth="1"/>
    <col min="13" max="13" width="0.33203125" style="29" customWidth="1"/>
    <col min="14" max="15" width="11.109375" style="29" bestFit="1" customWidth="1"/>
    <col min="16" max="16384" width="9.109375" style="29"/>
  </cols>
  <sheetData>
    <row r="2" spans="1:15" ht="45.75" customHeight="1"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</row>
    <row r="3" spans="1:15" ht="21.9" customHeight="1">
      <c r="B3" s="489" t="s">
        <v>215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</row>
    <row r="4" spans="1:15" ht="21.9" customHeight="1" thickBot="1">
      <c r="B4" s="46" t="s">
        <v>153</v>
      </c>
      <c r="C4" s="42"/>
      <c r="D4" s="42"/>
      <c r="E4" s="42"/>
      <c r="F4" s="42"/>
      <c r="G4" s="42"/>
      <c r="H4" s="42"/>
      <c r="I4" s="42"/>
      <c r="J4" s="42"/>
      <c r="K4" s="42"/>
      <c r="L4" s="334" t="s">
        <v>39</v>
      </c>
    </row>
    <row r="5" spans="1:15" ht="21.9" customHeight="1" thickTop="1">
      <c r="B5" s="506" t="s">
        <v>48</v>
      </c>
      <c r="C5" s="508" t="s">
        <v>49</v>
      </c>
      <c r="D5" s="508"/>
      <c r="E5" s="508" t="s">
        <v>110</v>
      </c>
      <c r="F5" s="508"/>
      <c r="G5" s="508" t="s">
        <v>111</v>
      </c>
      <c r="H5" s="508"/>
      <c r="I5" s="508" t="s">
        <v>112</v>
      </c>
      <c r="J5" s="508"/>
      <c r="K5" s="508" t="s">
        <v>66</v>
      </c>
      <c r="L5" s="508"/>
    </row>
    <row r="6" spans="1:15" ht="21.9" customHeight="1" thickBot="1">
      <c r="B6" s="507"/>
      <c r="C6" s="335" t="s">
        <v>8</v>
      </c>
      <c r="D6" s="336" t="s">
        <v>9</v>
      </c>
      <c r="E6" s="335" t="s">
        <v>8</v>
      </c>
      <c r="F6" s="336" t="s">
        <v>9</v>
      </c>
      <c r="G6" s="335" t="s">
        <v>8</v>
      </c>
      <c r="H6" s="336" t="s">
        <v>9</v>
      </c>
      <c r="I6" s="335" t="s">
        <v>8</v>
      </c>
      <c r="J6" s="336" t="s">
        <v>9</v>
      </c>
      <c r="K6" s="335" t="s">
        <v>8</v>
      </c>
      <c r="L6" s="336" t="s">
        <v>9</v>
      </c>
    </row>
    <row r="7" spans="1:15" ht="18.75" customHeight="1" thickTop="1">
      <c r="B7" s="174" t="s">
        <v>70</v>
      </c>
      <c r="C7" s="175">
        <v>2</v>
      </c>
      <c r="D7" s="176">
        <v>6205524</v>
      </c>
      <c r="E7" s="175">
        <v>125</v>
      </c>
      <c r="F7" s="176">
        <v>173418715</v>
      </c>
      <c r="G7" s="175">
        <v>1</v>
      </c>
      <c r="H7" s="176">
        <v>269630</v>
      </c>
      <c r="I7" s="175">
        <v>0</v>
      </c>
      <c r="J7" s="176">
        <v>0</v>
      </c>
      <c r="K7" s="175">
        <f>C7+E7+G7</f>
        <v>128</v>
      </c>
      <c r="L7" s="175">
        <f>D7+F7+H7</f>
        <v>179893869</v>
      </c>
      <c r="N7" s="106">
        <f>D7+F7+H7</f>
        <v>179893869</v>
      </c>
      <c r="O7" s="106"/>
    </row>
    <row r="8" spans="1:15" ht="16.5" customHeight="1">
      <c r="B8" s="174" t="s">
        <v>12</v>
      </c>
      <c r="C8" s="176">
        <v>1</v>
      </c>
      <c r="D8" s="176">
        <v>1412096</v>
      </c>
      <c r="E8" s="176">
        <v>24</v>
      </c>
      <c r="F8" s="176">
        <v>61420852</v>
      </c>
      <c r="G8" s="176">
        <v>1</v>
      </c>
      <c r="H8" s="176">
        <v>651588</v>
      </c>
      <c r="I8" s="176">
        <v>0</v>
      </c>
      <c r="J8" s="176">
        <v>0</v>
      </c>
      <c r="K8" s="176">
        <v>26</v>
      </c>
      <c r="L8" s="175">
        <f t="shared" ref="L8:L9" si="0">D8+F8+H8</f>
        <v>63484536</v>
      </c>
      <c r="N8" s="106">
        <f t="shared" ref="N8:N9" si="1">D8+F8+H8</f>
        <v>63484536</v>
      </c>
      <c r="O8" s="106"/>
    </row>
    <row r="9" spans="1:15" ht="16.5" customHeight="1">
      <c r="B9" s="174" t="s">
        <v>1</v>
      </c>
      <c r="C9" s="175">
        <v>0</v>
      </c>
      <c r="D9" s="176">
        <v>0</v>
      </c>
      <c r="E9" s="175">
        <v>4</v>
      </c>
      <c r="F9" s="176">
        <v>7121812</v>
      </c>
      <c r="G9" s="175">
        <v>6</v>
      </c>
      <c r="H9" s="176">
        <v>4880280</v>
      </c>
      <c r="I9" s="175">
        <v>0</v>
      </c>
      <c r="J9" s="176">
        <v>0</v>
      </c>
      <c r="K9" s="175">
        <v>10</v>
      </c>
      <c r="L9" s="175">
        <f t="shared" si="0"/>
        <v>12002092</v>
      </c>
      <c r="N9" s="106">
        <f t="shared" si="1"/>
        <v>12002092</v>
      </c>
      <c r="O9" s="106"/>
    </row>
    <row r="10" spans="1:15" s="81" customFormat="1" ht="16.5" customHeight="1">
      <c r="B10" s="174" t="s">
        <v>58</v>
      </c>
      <c r="C10" s="176">
        <v>3</v>
      </c>
      <c r="D10" s="176">
        <v>11432107</v>
      </c>
      <c r="E10" s="176">
        <v>73</v>
      </c>
      <c r="F10" s="176">
        <v>179863906</v>
      </c>
      <c r="G10" s="176">
        <v>16</v>
      </c>
      <c r="H10" s="176">
        <v>24808231</v>
      </c>
      <c r="I10" s="176">
        <v>3</v>
      </c>
      <c r="J10" s="176">
        <v>1407758</v>
      </c>
      <c r="K10" s="176">
        <v>95</v>
      </c>
      <c r="L10" s="176">
        <f>D10+F10+H10+J10</f>
        <v>217512002</v>
      </c>
      <c r="N10" s="106">
        <f>D10+F10+H10+J10</f>
        <v>217512002</v>
      </c>
      <c r="O10" s="106"/>
    </row>
    <row r="11" spans="1:15" s="82" customFormat="1" ht="16.5" customHeight="1">
      <c r="A11" s="81"/>
      <c r="B11" s="174" t="s">
        <v>2</v>
      </c>
      <c r="C11" s="175">
        <v>2</v>
      </c>
      <c r="D11" s="176">
        <v>23041590</v>
      </c>
      <c r="E11" s="175">
        <v>50</v>
      </c>
      <c r="F11" s="176">
        <v>192659505</v>
      </c>
      <c r="G11" s="175">
        <v>25</v>
      </c>
      <c r="H11" s="176">
        <v>108178864</v>
      </c>
      <c r="I11" s="175">
        <v>8</v>
      </c>
      <c r="J11" s="176">
        <v>11837578</v>
      </c>
      <c r="K11" s="175">
        <v>85</v>
      </c>
      <c r="L11" s="176">
        <f>D11+F11+H11+J11</f>
        <v>335717537</v>
      </c>
      <c r="M11" s="81"/>
      <c r="N11" s="106">
        <f>D11+F11+H11+J11</f>
        <v>335717537</v>
      </c>
      <c r="O11" s="106"/>
    </row>
    <row r="12" spans="1:15" s="81" customFormat="1" ht="16.5" customHeight="1">
      <c r="B12" s="174" t="s">
        <v>3</v>
      </c>
      <c r="C12" s="176">
        <v>1</v>
      </c>
      <c r="D12" s="176">
        <v>7468420</v>
      </c>
      <c r="E12" s="176">
        <v>41</v>
      </c>
      <c r="F12" s="176">
        <v>58858158</v>
      </c>
      <c r="G12" s="176">
        <v>4</v>
      </c>
      <c r="H12" s="176">
        <v>1983957</v>
      </c>
      <c r="I12" s="176">
        <v>0</v>
      </c>
      <c r="J12" s="176">
        <v>0</v>
      </c>
      <c r="K12" s="176">
        <v>46</v>
      </c>
      <c r="L12" s="176">
        <f t="shared" ref="L12:L16" si="2">D12+F12+H12+J12</f>
        <v>68310535</v>
      </c>
      <c r="N12" s="106">
        <f>D12+F12+H12</f>
        <v>68310535</v>
      </c>
      <c r="O12" s="106"/>
    </row>
    <row r="13" spans="1:15" s="81" customFormat="1" ht="16.5" customHeight="1">
      <c r="B13" s="174" t="s">
        <v>59</v>
      </c>
      <c r="C13" s="176">
        <v>1</v>
      </c>
      <c r="D13" s="176">
        <v>532450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1</v>
      </c>
      <c r="L13" s="176">
        <f t="shared" si="2"/>
        <v>532450</v>
      </c>
      <c r="N13" s="106">
        <f>D13</f>
        <v>532450</v>
      </c>
      <c r="O13" s="106"/>
    </row>
    <row r="14" spans="1:15" s="82" customFormat="1" ht="16.5" customHeight="1">
      <c r="A14" s="81"/>
      <c r="B14" s="174" t="s">
        <v>60</v>
      </c>
      <c r="C14" s="176">
        <v>0</v>
      </c>
      <c r="D14" s="176">
        <v>0</v>
      </c>
      <c r="E14" s="176">
        <v>2</v>
      </c>
      <c r="F14" s="176">
        <v>7639356</v>
      </c>
      <c r="G14" s="176">
        <v>0</v>
      </c>
      <c r="H14" s="176">
        <v>0</v>
      </c>
      <c r="I14" s="176">
        <v>0</v>
      </c>
      <c r="J14" s="176">
        <v>0</v>
      </c>
      <c r="K14" s="176">
        <v>2</v>
      </c>
      <c r="L14" s="176">
        <f t="shared" si="2"/>
        <v>7639356</v>
      </c>
      <c r="M14" s="81"/>
      <c r="N14" s="106">
        <f>F14</f>
        <v>7639356</v>
      </c>
      <c r="O14" s="106"/>
    </row>
    <row r="15" spans="1:15" s="82" customFormat="1" ht="16.5" customHeight="1">
      <c r="A15" s="81"/>
      <c r="B15" s="174" t="s">
        <v>53</v>
      </c>
      <c r="C15" s="175">
        <v>0</v>
      </c>
      <c r="D15" s="176">
        <v>0</v>
      </c>
      <c r="E15" s="175">
        <v>19</v>
      </c>
      <c r="F15" s="176">
        <v>36997334</v>
      </c>
      <c r="G15" s="175">
        <v>6</v>
      </c>
      <c r="H15" s="176">
        <v>4043089</v>
      </c>
      <c r="I15" s="175">
        <v>12</v>
      </c>
      <c r="J15" s="176">
        <v>8423829</v>
      </c>
      <c r="K15" s="175">
        <v>37</v>
      </c>
      <c r="L15" s="176">
        <f t="shared" si="2"/>
        <v>49464252</v>
      </c>
      <c r="M15" s="81"/>
      <c r="N15" s="106">
        <f>F15+H15+J15</f>
        <v>49464252</v>
      </c>
      <c r="O15" s="106"/>
    </row>
    <row r="16" spans="1:15" s="82" customFormat="1" ht="16.5" customHeight="1" thickBot="1">
      <c r="A16" s="81"/>
      <c r="B16" s="222" t="s">
        <v>6</v>
      </c>
      <c r="C16" s="223">
        <v>0</v>
      </c>
      <c r="D16" s="223">
        <v>0</v>
      </c>
      <c r="E16" s="223">
        <v>2</v>
      </c>
      <c r="F16" s="223">
        <v>26243168</v>
      </c>
      <c r="G16" s="223">
        <v>0</v>
      </c>
      <c r="H16" s="223">
        <v>0</v>
      </c>
      <c r="I16" s="223">
        <v>0</v>
      </c>
      <c r="J16" s="223">
        <v>0</v>
      </c>
      <c r="K16" s="223">
        <v>2</v>
      </c>
      <c r="L16" s="176">
        <f t="shared" si="2"/>
        <v>26243168</v>
      </c>
      <c r="M16" s="81"/>
      <c r="N16" s="106">
        <f>F16</f>
        <v>26243168</v>
      </c>
      <c r="O16" s="106"/>
    </row>
    <row r="17" spans="2:15" s="81" customFormat="1" ht="16.5" customHeight="1" thickBot="1">
      <c r="B17" s="224" t="s">
        <v>0</v>
      </c>
      <c r="C17" s="225">
        <f t="shared" ref="C17:L17" si="3">SUM(C7:C16)</f>
        <v>10</v>
      </c>
      <c r="D17" s="226">
        <f t="shared" si="3"/>
        <v>50092187</v>
      </c>
      <c r="E17" s="225">
        <f t="shared" si="3"/>
        <v>340</v>
      </c>
      <c r="F17" s="226">
        <f t="shared" si="3"/>
        <v>744222806</v>
      </c>
      <c r="G17" s="225">
        <f t="shared" si="3"/>
        <v>59</v>
      </c>
      <c r="H17" s="226">
        <f t="shared" si="3"/>
        <v>144815639</v>
      </c>
      <c r="I17" s="225">
        <f t="shared" si="3"/>
        <v>23</v>
      </c>
      <c r="J17" s="226">
        <f t="shared" si="3"/>
        <v>21669165</v>
      </c>
      <c r="K17" s="226">
        <f>C17+E17+G17+I17</f>
        <v>432</v>
      </c>
      <c r="L17" s="427">
        <f t="shared" si="3"/>
        <v>960799797</v>
      </c>
      <c r="N17" s="106">
        <f>SUM(N7:N16)</f>
        <v>960799797</v>
      </c>
      <c r="O17" s="106"/>
    </row>
    <row r="18" spans="2:15" ht="21.9" customHeight="1" thickTop="1"/>
    <row r="19" spans="2:15" ht="21.9" customHeight="1">
      <c r="G19" s="101"/>
      <c r="L19" s="106"/>
    </row>
    <row r="20" spans="2:15" ht="21.9" customHeight="1">
      <c r="L20" s="106"/>
    </row>
    <row r="21" spans="2:15" ht="21.9" customHeight="1">
      <c r="L21" s="107"/>
    </row>
    <row r="30" spans="2:15" ht="21.9" customHeight="1">
      <c r="I30" s="30"/>
    </row>
  </sheetData>
  <mergeCells count="8">
    <mergeCell ref="B2:L2"/>
    <mergeCell ref="B5:B6"/>
    <mergeCell ref="C5:D5"/>
    <mergeCell ref="I5:J5"/>
    <mergeCell ref="B3:L3"/>
    <mergeCell ref="E5:F5"/>
    <mergeCell ref="G5:H5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90" orientation="landscape" r:id="rId1"/>
  <headerFooter>
    <oddFooter>&amp;C&amp;14 10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rightToLeft="1" view="pageBreakPreview" topLeftCell="B1" zoomScale="89" zoomScaleSheetLayoutView="89" workbookViewId="0">
      <selection activeCell="M7" sqref="M7"/>
    </sheetView>
  </sheetViews>
  <sheetFormatPr defaultRowHeight="21.9" customHeight="1"/>
  <cols>
    <col min="1" max="1" width="5" customWidth="1"/>
    <col min="2" max="2" width="26.33203125" style="44" customWidth="1"/>
    <col min="3" max="3" width="6.6640625" customWidth="1"/>
    <col min="4" max="4" width="15.88671875" customWidth="1"/>
    <col min="5" max="5" width="11.6640625" customWidth="1"/>
    <col min="6" max="6" width="17.109375" customWidth="1"/>
    <col min="7" max="7" width="5.5546875" customWidth="1"/>
    <col min="8" max="8" width="15.88671875" customWidth="1"/>
    <col min="9" max="9" width="6.44140625" customWidth="1"/>
    <col min="10" max="10" width="18.5546875" customWidth="1"/>
    <col min="11" max="11" width="6.88671875" customWidth="1"/>
    <col min="12" max="12" width="16.88671875" customWidth="1"/>
    <col min="13" max="13" width="13.5546875" customWidth="1"/>
  </cols>
  <sheetData>
    <row r="3" spans="1:15" ht="21.9" customHeight="1">
      <c r="B3" s="498" t="s">
        <v>200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O3" s="57"/>
    </row>
    <row r="4" spans="1:15" ht="21.9" customHeight="1" thickBot="1">
      <c r="B4" s="48" t="s">
        <v>154</v>
      </c>
      <c r="C4" s="37"/>
      <c r="D4" s="56"/>
      <c r="E4" s="33"/>
      <c r="F4" s="14"/>
      <c r="G4" s="33"/>
      <c r="H4" s="14"/>
      <c r="I4" s="33"/>
      <c r="J4" s="33"/>
      <c r="K4" s="509" t="s">
        <v>37</v>
      </c>
      <c r="L4" s="509"/>
    </row>
    <row r="5" spans="1:15" ht="21.9" customHeight="1" thickTop="1">
      <c r="B5" s="359" t="s">
        <v>13</v>
      </c>
      <c r="C5" s="480" t="s">
        <v>30</v>
      </c>
      <c r="D5" s="480"/>
      <c r="E5" s="480" t="s">
        <v>31</v>
      </c>
      <c r="F5" s="480"/>
      <c r="G5" s="480" t="s">
        <v>130</v>
      </c>
      <c r="H5" s="480"/>
      <c r="I5" s="480" t="s">
        <v>32</v>
      </c>
      <c r="J5" s="480"/>
      <c r="K5" s="480" t="s">
        <v>0</v>
      </c>
      <c r="L5" s="480"/>
    </row>
    <row r="6" spans="1:15" ht="21.9" customHeight="1" thickBot="1">
      <c r="B6" s="360"/>
      <c r="C6" s="358" t="s">
        <v>8</v>
      </c>
      <c r="D6" s="218" t="s">
        <v>9</v>
      </c>
      <c r="E6" s="358" t="s">
        <v>8</v>
      </c>
      <c r="F6" s="218" t="s">
        <v>9</v>
      </c>
      <c r="G6" s="358" t="s">
        <v>8</v>
      </c>
      <c r="H6" s="218" t="s">
        <v>9</v>
      </c>
      <c r="I6" s="358" t="s">
        <v>8</v>
      </c>
      <c r="J6" s="218" t="s">
        <v>9</v>
      </c>
      <c r="K6" s="358" t="s">
        <v>8</v>
      </c>
      <c r="L6" s="218" t="s">
        <v>9</v>
      </c>
    </row>
    <row r="7" spans="1:15" ht="16.5" customHeight="1" thickTop="1">
      <c r="A7" s="11"/>
      <c r="B7" s="170" t="s">
        <v>61</v>
      </c>
      <c r="C7" s="171">
        <v>0</v>
      </c>
      <c r="D7" s="138">
        <v>0</v>
      </c>
      <c r="E7" s="171">
        <v>2</v>
      </c>
      <c r="F7" s="138">
        <v>2898348</v>
      </c>
      <c r="G7" s="171">
        <v>0</v>
      </c>
      <c r="H7" s="138">
        <v>0</v>
      </c>
      <c r="I7" s="171">
        <v>2</v>
      </c>
      <c r="J7" s="138">
        <v>190860</v>
      </c>
      <c r="K7" s="138">
        <v>4</v>
      </c>
      <c r="L7" s="138">
        <v>3089208</v>
      </c>
      <c r="M7" s="403"/>
    </row>
    <row r="8" spans="1:15" ht="16.5" customHeight="1">
      <c r="A8" s="11"/>
      <c r="B8" s="170" t="s">
        <v>166</v>
      </c>
      <c r="C8" s="171">
        <v>1</v>
      </c>
      <c r="D8" s="138">
        <v>34524</v>
      </c>
      <c r="E8" s="171">
        <v>0</v>
      </c>
      <c r="F8" s="138">
        <v>0</v>
      </c>
      <c r="G8" s="171">
        <v>0</v>
      </c>
      <c r="H8" s="138">
        <v>0</v>
      </c>
      <c r="I8" s="171">
        <v>0</v>
      </c>
      <c r="J8" s="138">
        <v>0</v>
      </c>
      <c r="K8" s="138">
        <v>1</v>
      </c>
      <c r="L8" s="138">
        <v>34524</v>
      </c>
      <c r="M8" s="403"/>
    </row>
    <row r="9" spans="1:15" ht="16.5" customHeight="1">
      <c r="A9" s="11"/>
      <c r="B9" s="170" t="s">
        <v>16</v>
      </c>
      <c r="C9" s="138">
        <v>4</v>
      </c>
      <c r="D9" s="138">
        <v>29745040</v>
      </c>
      <c r="E9" s="138">
        <v>1</v>
      </c>
      <c r="F9" s="138">
        <v>5135000</v>
      </c>
      <c r="G9" s="138">
        <v>3</v>
      </c>
      <c r="H9" s="138">
        <v>1917388</v>
      </c>
      <c r="I9" s="138">
        <v>0</v>
      </c>
      <c r="J9" s="138">
        <v>0</v>
      </c>
      <c r="K9" s="138">
        <v>8</v>
      </c>
      <c r="L9" s="138">
        <v>36797428</v>
      </c>
      <c r="M9" s="403"/>
    </row>
    <row r="10" spans="1:15" s="69" customFormat="1" ht="16.5" customHeight="1">
      <c r="A10" s="11"/>
      <c r="B10" s="170" t="s">
        <v>17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3</v>
      </c>
      <c r="J10" s="138">
        <v>3192987</v>
      </c>
      <c r="K10" s="138">
        <v>3</v>
      </c>
      <c r="L10" s="138">
        <v>3192987</v>
      </c>
      <c r="M10" s="403"/>
    </row>
    <row r="11" spans="1:15" ht="16.5" customHeight="1">
      <c r="A11" s="11"/>
      <c r="B11" s="170" t="s">
        <v>18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403"/>
    </row>
    <row r="12" spans="1:15" ht="16.5" customHeight="1">
      <c r="A12" s="11"/>
      <c r="B12" s="170" t="s">
        <v>138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403"/>
    </row>
    <row r="13" spans="1:15" ht="16.5" customHeight="1">
      <c r="A13" s="11"/>
      <c r="B13" s="170" t="s">
        <v>100</v>
      </c>
      <c r="C13" s="171">
        <v>0</v>
      </c>
      <c r="D13" s="138">
        <v>0</v>
      </c>
      <c r="E13" s="171">
        <v>20</v>
      </c>
      <c r="F13" s="138">
        <v>93878148</v>
      </c>
      <c r="G13" s="171">
        <v>0</v>
      </c>
      <c r="H13" s="138">
        <v>0</v>
      </c>
      <c r="I13" s="171">
        <v>0</v>
      </c>
      <c r="J13" s="138">
        <v>0</v>
      </c>
      <c r="K13" s="138">
        <v>20</v>
      </c>
      <c r="L13" s="138">
        <v>93878148</v>
      </c>
      <c r="M13" s="403"/>
    </row>
    <row r="14" spans="1:15" s="69" customFormat="1" ht="16.5" customHeight="1">
      <c r="A14" s="11"/>
      <c r="B14" s="170" t="s">
        <v>41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403"/>
    </row>
    <row r="15" spans="1:15" s="69" customFormat="1" ht="16.5" customHeight="1">
      <c r="A15" s="11"/>
      <c r="B15" s="170" t="s">
        <v>19</v>
      </c>
      <c r="C15" s="138">
        <v>0</v>
      </c>
      <c r="D15" s="138">
        <v>0</v>
      </c>
      <c r="E15" s="138">
        <v>1</v>
      </c>
      <c r="F15" s="138">
        <v>339600</v>
      </c>
      <c r="G15" s="138">
        <v>0</v>
      </c>
      <c r="H15" s="138">
        <v>0</v>
      </c>
      <c r="I15" s="138">
        <v>0</v>
      </c>
      <c r="J15" s="138">
        <v>0</v>
      </c>
      <c r="K15" s="138">
        <v>1</v>
      </c>
      <c r="L15" s="138">
        <v>339600</v>
      </c>
      <c r="M15" s="403"/>
    </row>
    <row r="16" spans="1:15" s="11" customFormat="1" ht="16.5" customHeight="1">
      <c r="B16" s="170" t="s">
        <v>123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403"/>
    </row>
    <row r="17" spans="1:13" s="69" customFormat="1" ht="16.5" customHeight="1">
      <c r="A17" s="11"/>
      <c r="B17" s="170" t="s">
        <v>20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403"/>
    </row>
    <row r="18" spans="1:13" s="11" customFormat="1" ht="16.5" customHeight="1">
      <c r="B18" s="170" t="s">
        <v>107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403"/>
    </row>
    <row r="19" spans="1:13" s="11" customFormat="1" ht="16.5" customHeight="1">
      <c r="B19" s="170" t="s">
        <v>184</v>
      </c>
      <c r="C19" s="171">
        <v>0</v>
      </c>
      <c r="D19" s="138">
        <v>0</v>
      </c>
      <c r="E19" s="171">
        <v>1</v>
      </c>
      <c r="F19" s="138">
        <v>19000</v>
      </c>
      <c r="G19" s="171">
        <v>0</v>
      </c>
      <c r="H19" s="138">
        <v>0</v>
      </c>
      <c r="I19" s="171">
        <v>0</v>
      </c>
      <c r="J19" s="138">
        <v>0</v>
      </c>
      <c r="K19" s="138">
        <v>1</v>
      </c>
      <c r="L19" s="138">
        <v>19000</v>
      </c>
      <c r="M19" s="403"/>
    </row>
    <row r="20" spans="1:13" s="69" customFormat="1" ht="16.5" customHeight="1">
      <c r="A20" s="11"/>
      <c r="B20" s="170" t="s">
        <v>173</v>
      </c>
      <c r="C20" s="171">
        <v>0</v>
      </c>
      <c r="D20" s="138">
        <v>0</v>
      </c>
      <c r="E20" s="171">
        <v>0</v>
      </c>
      <c r="F20" s="138">
        <v>0</v>
      </c>
      <c r="G20" s="171">
        <v>0</v>
      </c>
      <c r="H20" s="138">
        <v>0</v>
      </c>
      <c r="I20" s="171">
        <v>0</v>
      </c>
      <c r="J20" s="138">
        <v>0</v>
      </c>
      <c r="K20" s="138">
        <v>0</v>
      </c>
      <c r="L20" s="138">
        <v>0</v>
      </c>
      <c r="M20" s="403"/>
    </row>
    <row r="21" spans="1:13" s="11" customFormat="1" ht="16.5" customHeight="1">
      <c r="B21" s="170" t="s">
        <v>167</v>
      </c>
      <c r="C21" s="171">
        <v>0</v>
      </c>
      <c r="D21" s="138">
        <v>0</v>
      </c>
      <c r="E21" s="171">
        <v>0</v>
      </c>
      <c r="F21" s="138">
        <v>0</v>
      </c>
      <c r="G21" s="171">
        <v>0</v>
      </c>
      <c r="H21" s="138">
        <v>0</v>
      </c>
      <c r="I21" s="171">
        <v>0</v>
      </c>
      <c r="J21" s="138">
        <v>0</v>
      </c>
      <c r="K21" s="138">
        <v>0</v>
      </c>
      <c r="L21" s="138">
        <v>0</v>
      </c>
      <c r="M21" s="403"/>
    </row>
    <row r="22" spans="1:13" s="11" customFormat="1" ht="16.5" customHeight="1">
      <c r="B22" s="170" t="s">
        <v>185</v>
      </c>
      <c r="C22" s="171">
        <v>5</v>
      </c>
      <c r="D22" s="138">
        <v>20312623</v>
      </c>
      <c r="E22" s="171">
        <v>190</v>
      </c>
      <c r="F22" s="138">
        <v>423079670</v>
      </c>
      <c r="G22" s="171">
        <v>45</v>
      </c>
      <c r="H22" s="138">
        <v>116930148</v>
      </c>
      <c r="I22" s="171">
        <v>18</v>
      </c>
      <c r="J22" s="138">
        <v>18285318</v>
      </c>
      <c r="K22" s="138">
        <v>258</v>
      </c>
      <c r="L22" s="138">
        <v>578607759</v>
      </c>
      <c r="M22" s="403"/>
    </row>
    <row r="23" spans="1:13" s="11" customFormat="1" ht="16.5" customHeight="1">
      <c r="B23" s="170" t="s">
        <v>21</v>
      </c>
      <c r="C23" s="171">
        <v>0</v>
      </c>
      <c r="D23" s="138">
        <v>0</v>
      </c>
      <c r="E23" s="171">
        <v>23</v>
      </c>
      <c r="F23" s="138">
        <v>79221766</v>
      </c>
      <c r="G23" s="171">
        <v>10</v>
      </c>
      <c r="H23" s="138">
        <v>25698473</v>
      </c>
      <c r="I23" s="171">
        <v>0</v>
      </c>
      <c r="J23" s="138">
        <v>0</v>
      </c>
      <c r="K23" s="138">
        <v>33</v>
      </c>
      <c r="L23" s="138">
        <v>104920239</v>
      </c>
      <c r="M23" s="403"/>
    </row>
    <row r="24" spans="1:13" s="11" customFormat="1" ht="16.5" customHeight="1">
      <c r="B24" s="170" t="s">
        <v>169</v>
      </c>
      <c r="C24" s="171">
        <v>0</v>
      </c>
      <c r="D24" s="138">
        <v>0</v>
      </c>
      <c r="E24" s="171">
        <v>0</v>
      </c>
      <c r="F24" s="138">
        <v>0</v>
      </c>
      <c r="G24" s="171">
        <v>0</v>
      </c>
      <c r="H24" s="138">
        <v>0</v>
      </c>
      <c r="I24" s="171">
        <v>0</v>
      </c>
      <c r="J24" s="138">
        <v>0</v>
      </c>
      <c r="K24" s="138">
        <v>0</v>
      </c>
      <c r="L24" s="138">
        <v>0</v>
      </c>
      <c r="M24" s="403"/>
    </row>
    <row r="25" spans="1:13" s="69" customFormat="1" ht="16.5" customHeight="1">
      <c r="A25" s="11"/>
      <c r="B25" s="170" t="s">
        <v>54</v>
      </c>
      <c r="C25" s="171">
        <v>0</v>
      </c>
      <c r="D25" s="138">
        <v>0</v>
      </c>
      <c r="E25" s="171">
        <v>0</v>
      </c>
      <c r="F25" s="138">
        <v>0</v>
      </c>
      <c r="G25" s="171">
        <v>0</v>
      </c>
      <c r="H25" s="138">
        <v>0</v>
      </c>
      <c r="I25" s="171">
        <v>0</v>
      </c>
      <c r="J25" s="138">
        <v>0</v>
      </c>
      <c r="K25" s="138">
        <v>0</v>
      </c>
      <c r="L25" s="138">
        <v>0</v>
      </c>
      <c r="M25" s="403"/>
    </row>
    <row r="26" spans="1:13" s="11" customFormat="1" ht="16.5" customHeight="1">
      <c r="B26" s="170" t="s">
        <v>186</v>
      </c>
      <c r="C26" s="138">
        <v>0</v>
      </c>
      <c r="D26" s="138">
        <v>0</v>
      </c>
      <c r="E26" s="138">
        <v>101</v>
      </c>
      <c r="F26" s="138">
        <v>138590032</v>
      </c>
      <c r="G26" s="138">
        <v>1</v>
      </c>
      <c r="H26" s="138">
        <v>269630</v>
      </c>
      <c r="I26" s="138">
        <v>0</v>
      </c>
      <c r="J26" s="138">
        <v>0</v>
      </c>
      <c r="K26" s="138">
        <v>102</v>
      </c>
      <c r="L26" s="138">
        <v>138859662</v>
      </c>
      <c r="M26" s="403"/>
    </row>
    <row r="27" spans="1:13" s="11" customFormat="1" ht="16.5" customHeight="1">
      <c r="B27" s="170" t="s">
        <v>171</v>
      </c>
      <c r="C27" s="138">
        <v>0</v>
      </c>
      <c r="D27" s="138">
        <v>0</v>
      </c>
      <c r="E27" s="138">
        <v>1</v>
      </c>
      <c r="F27" s="138">
        <v>1061242</v>
      </c>
      <c r="G27" s="138">
        <v>0</v>
      </c>
      <c r="H27" s="138">
        <v>0</v>
      </c>
      <c r="I27" s="138">
        <v>0</v>
      </c>
      <c r="J27" s="138">
        <v>0</v>
      </c>
      <c r="K27" s="138">
        <v>1</v>
      </c>
      <c r="L27" s="138">
        <v>1061242</v>
      </c>
      <c r="M27" s="403"/>
    </row>
    <row r="28" spans="1:13" s="11" customFormat="1" ht="16.5" customHeight="1" thickBot="1">
      <c r="B28" s="211" t="s">
        <v>0</v>
      </c>
      <c r="C28" s="214">
        <f t="shared" ref="C28:L28" si="0">SUM(C7:C27)</f>
        <v>10</v>
      </c>
      <c r="D28" s="214">
        <f t="shared" si="0"/>
        <v>50092187</v>
      </c>
      <c r="E28" s="214">
        <f t="shared" si="0"/>
        <v>340</v>
      </c>
      <c r="F28" s="214">
        <f t="shared" si="0"/>
        <v>744222806</v>
      </c>
      <c r="G28" s="214">
        <f t="shared" si="0"/>
        <v>59</v>
      </c>
      <c r="H28" s="214">
        <f t="shared" si="0"/>
        <v>144815639</v>
      </c>
      <c r="I28" s="214">
        <f t="shared" si="0"/>
        <v>23</v>
      </c>
      <c r="J28" s="214">
        <f t="shared" si="0"/>
        <v>21669165</v>
      </c>
      <c r="K28" s="214">
        <f>C28+E28+G28+I28</f>
        <v>432</v>
      </c>
      <c r="L28" s="214">
        <f t="shared" si="0"/>
        <v>960799797</v>
      </c>
      <c r="M28" s="403"/>
    </row>
    <row r="29" spans="1:13" s="11" customFormat="1" ht="16.5" customHeight="1" thickTop="1">
      <c r="B29" s="44"/>
      <c r="C29"/>
      <c r="D29"/>
      <c r="E29" s="7"/>
      <c r="F29"/>
      <c r="G29"/>
      <c r="H29"/>
      <c r="I29"/>
      <c r="J29"/>
      <c r="K29"/>
      <c r="L29"/>
    </row>
    <row r="30" spans="1:13" s="11" customFormat="1" ht="16.5" customHeight="1">
      <c r="B30" s="44"/>
      <c r="C30"/>
      <c r="D30"/>
      <c r="E30"/>
      <c r="F30" s="98"/>
      <c r="G30"/>
      <c r="H30"/>
      <c r="I30"/>
      <c r="J30" s="7"/>
      <c r="K30"/>
      <c r="L30" s="7"/>
    </row>
    <row r="31" spans="1:13" s="69" customFormat="1" ht="16.5" customHeight="1">
      <c r="A31" s="11"/>
      <c r="B31" s="44"/>
      <c r="C31"/>
      <c r="D31"/>
      <c r="E31"/>
      <c r="F31"/>
      <c r="G31"/>
      <c r="H31"/>
      <c r="I31"/>
      <c r="J31"/>
      <c r="K31"/>
      <c r="L31" s="7"/>
      <c r="M31" s="11"/>
    </row>
    <row r="32" spans="1:13" s="11" customFormat="1" ht="16.5" customHeight="1">
      <c r="B32" s="44"/>
      <c r="C32"/>
      <c r="D32"/>
      <c r="E32"/>
      <c r="F32"/>
      <c r="G32"/>
      <c r="H32"/>
      <c r="I32"/>
      <c r="J32"/>
      <c r="K32"/>
      <c r="L32"/>
    </row>
    <row r="33" spans="1:13" s="69" customFormat="1" ht="16.5" customHeight="1">
      <c r="A33" s="11"/>
      <c r="B33" s="44"/>
      <c r="C33"/>
      <c r="D33"/>
      <c r="E33"/>
      <c r="F33"/>
      <c r="G33"/>
      <c r="H33"/>
      <c r="I33"/>
      <c r="J33"/>
      <c r="K33"/>
      <c r="L33"/>
      <c r="M33" s="11"/>
    </row>
    <row r="34" spans="1:13" s="11" customFormat="1" ht="16.5" customHeight="1">
      <c r="B34" s="44"/>
      <c r="C34"/>
      <c r="D34"/>
      <c r="E34"/>
      <c r="F34"/>
      <c r="G34"/>
      <c r="H34"/>
      <c r="I34"/>
      <c r="J34"/>
      <c r="K34"/>
      <c r="L34"/>
    </row>
    <row r="35" spans="1:13" s="172" customFormat="1" ht="16.5" customHeight="1">
      <c r="A35" s="173"/>
      <c r="B35" s="44"/>
      <c r="C35"/>
      <c r="D35"/>
      <c r="E35"/>
      <c r="F35"/>
      <c r="G35"/>
      <c r="H35"/>
      <c r="I35"/>
      <c r="J35"/>
      <c r="K35"/>
      <c r="L35"/>
      <c r="M35" s="173"/>
    </row>
    <row r="36" spans="1:13" s="11" customFormat="1" ht="21.9" customHeight="1">
      <c r="A36" s="73"/>
      <c r="B36" s="44"/>
      <c r="C36"/>
      <c r="D36"/>
      <c r="E36"/>
      <c r="F36"/>
      <c r="G36"/>
      <c r="H36"/>
      <c r="I36"/>
      <c r="J36"/>
      <c r="K36"/>
      <c r="L36"/>
    </row>
  </sheetData>
  <mergeCells count="7">
    <mergeCell ref="B3:L3"/>
    <mergeCell ref="C5:D5"/>
    <mergeCell ref="E5:F5"/>
    <mergeCell ref="G5:H5"/>
    <mergeCell ref="I5:J5"/>
    <mergeCell ref="K4:L4"/>
    <mergeCell ref="K5:L5"/>
  </mergeCells>
  <printOptions horizontalCentered="1" verticalCentered="1"/>
  <pageMargins left="0.31496062992125984" right="0.15748031496062992" top="0.74803149606299213" bottom="0.74803149606299213" header="0.31496062992125984" footer="0.31496062992125984"/>
  <pageSetup paperSize="9" scale="87" orientation="landscape" r:id="rId1"/>
  <headerFooter>
    <oddFooter>&amp;C&amp;14 11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rightToLeft="1" view="pageBreakPreview" zoomScale="86" zoomScaleSheetLayoutView="86" workbookViewId="0">
      <selection activeCell="L17" sqref="L17"/>
    </sheetView>
  </sheetViews>
  <sheetFormatPr defaultColWidth="9.109375" defaultRowHeight="21.9" customHeight="1"/>
  <cols>
    <col min="1" max="1" width="4.33203125" style="16" customWidth="1"/>
    <col min="2" max="2" width="16.109375" style="49" customWidth="1"/>
    <col min="3" max="3" width="6.33203125" style="15" customWidth="1"/>
    <col min="4" max="4" width="13.33203125" style="15" customWidth="1"/>
    <col min="5" max="5" width="0.109375" style="15" hidden="1" customWidth="1"/>
    <col min="6" max="6" width="8.5546875" style="15" customWidth="1"/>
    <col min="7" max="7" width="14.33203125" style="15" customWidth="1"/>
    <col min="8" max="8" width="0.33203125" style="15" hidden="1" customWidth="1"/>
    <col min="9" max="9" width="7.6640625" style="15" customWidth="1"/>
    <col min="10" max="10" width="17.109375" style="15" customWidth="1"/>
    <col min="11" max="11" width="11.44140625" style="15" customWidth="1"/>
    <col min="12" max="12" width="15" style="15" customWidth="1"/>
    <col min="13" max="13" width="11.88671875" style="430" customWidth="1"/>
    <col min="14" max="14" width="17.44140625" style="430" hidden="1" customWidth="1"/>
    <col min="15" max="15" width="3.88671875" style="430" hidden="1" customWidth="1"/>
    <col min="16" max="16" width="21" style="430" hidden="1" customWidth="1"/>
    <col min="17" max="17" width="9.109375" style="16" hidden="1" customWidth="1"/>
    <col min="18" max="16384" width="9.109375" style="16"/>
  </cols>
  <sheetData>
    <row r="1" spans="1:17" ht="21.75" customHeight="1">
      <c r="B1" s="498" t="s">
        <v>201</v>
      </c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18"/>
    </row>
    <row r="2" spans="1:17" ht="21.75" customHeight="1" thickBot="1">
      <c r="B2" s="510" t="s">
        <v>155</v>
      </c>
      <c r="C2" s="510"/>
      <c r="D2" s="37"/>
      <c r="E2" s="37"/>
      <c r="F2" s="37"/>
      <c r="G2" s="37"/>
      <c r="H2" s="37"/>
      <c r="I2" s="37"/>
      <c r="J2" s="37"/>
      <c r="K2" s="37"/>
      <c r="L2" s="426" t="s">
        <v>38</v>
      </c>
      <c r="M2" s="16"/>
      <c r="N2" s="16"/>
      <c r="O2" s="16"/>
      <c r="P2" s="16"/>
    </row>
    <row r="3" spans="1:17" ht="21.9" customHeight="1" thickTop="1">
      <c r="B3" s="493" t="s">
        <v>48</v>
      </c>
      <c r="C3" s="511" t="s">
        <v>45</v>
      </c>
      <c r="D3" s="511"/>
      <c r="E3" s="356"/>
      <c r="F3" s="480" t="s">
        <v>87</v>
      </c>
      <c r="G3" s="480"/>
      <c r="H3" s="356" t="s">
        <v>46</v>
      </c>
      <c r="I3" s="511" t="s">
        <v>96</v>
      </c>
      <c r="J3" s="511"/>
      <c r="K3" s="512" t="s">
        <v>62</v>
      </c>
      <c r="L3" s="512"/>
      <c r="M3" s="16"/>
      <c r="N3" s="16"/>
      <c r="O3" s="16"/>
      <c r="P3" s="16"/>
    </row>
    <row r="4" spans="1:17" ht="21.9" customHeight="1" thickBot="1">
      <c r="B4" s="494"/>
      <c r="C4" s="231" t="s">
        <v>8</v>
      </c>
      <c r="D4" s="232" t="s">
        <v>9</v>
      </c>
      <c r="E4" s="231"/>
      <c r="F4" s="231" t="s">
        <v>8</v>
      </c>
      <c r="G4" s="231" t="s">
        <v>9</v>
      </c>
      <c r="H4" s="231"/>
      <c r="I4" s="231" t="s">
        <v>72</v>
      </c>
      <c r="J4" s="231" t="s">
        <v>9</v>
      </c>
      <c r="K4" s="231" t="s">
        <v>8</v>
      </c>
      <c r="L4" s="232" t="s">
        <v>9</v>
      </c>
      <c r="M4" s="16"/>
      <c r="N4" s="16"/>
      <c r="O4" s="16"/>
      <c r="P4" s="16"/>
    </row>
    <row r="5" spans="1:17" ht="21.9" customHeight="1" thickTop="1">
      <c r="B5" s="116" t="s">
        <v>70</v>
      </c>
      <c r="C5" s="180">
        <v>0</v>
      </c>
      <c r="D5" s="67">
        <v>0</v>
      </c>
      <c r="E5" s="180"/>
      <c r="F5" s="180">
        <v>0</v>
      </c>
      <c r="G5" s="67">
        <v>0</v>
      </c>
      <c r="H5" s="180"/>
      <c r="I5" s="178">
        <v>1</v>
      </c>
      <c r="J5" s="67">
        <v>452676</v>
      </c>
      <c r="K5" s="180">
        <v>2</v>
      </c>
      <c r="L5" s="67">
        <v>751186</v>
      </c>
      <c r="M5" s="16"/>
      <c r="N5" s="16"/>
      <c r="O5" s="16"/>
      <c r="P5" s="16"/>
    </row>
    <row r="6" spans="1:17" ht="16.5" customHeight="1">
      <c r="B6" s="116" t="s">
        <v>12</v>
      </c>
      <c r="C6" s="180">
        <v>0</v>
      </c>
      <c r="D6" s="67">
        <v>0</v>
      </c>
      <c r="E6" s="188"/>
      <c r="F6" s="180">
        <v>0</v>
      </c>
      <c r="G6" s="67">
        <v>0</v>
      </c>
      <c r="H6" s="188"/>
      <c r="I6" s="178">
        <v>0</v>
      </c>
      <c r="J6" s="178">
        <v>0</v>
      </c>
      <c r="K6" s="180">
        <v>0</v>
      </c>
      <c r="L6" s="67">
        <v>0</v>
      </c>
      <c r="M6" s="16"/>
      <c r="N6" s="16"/>
      <c r="O6" s="16"/>
      <c r="P6" s="16"/>
    </row>
    <row r="7" spans="1:17" ht="16.5" customHeight="1">
      <c r="B7" s="116" t="s">
        <v>1</v>
      </c>
      <c r="C7" s="180">
        <v>0</v>
      </c>
      <c r="D7" s="67">
        <v>0</v>
      </c>
      <c r="E7" s="188"/>
      <c r="F7" s="180">
        <v>0</v>
      </c>
      <c r="G7" s="67">
        <v>0</v>
      </c>
      <c r="H7" s="188"/>
      <c r="I7" s="178">
        <v>0</v>
      </c>
      <c r="J7" s="178">
        <v>0</v>
      </c>
      <c r="K7" s="180">
        <v>0</v>
      </c>
      <c r="L7" s="67">
        <v>0</v>
      </c>
      <c r="M7" s="16"/>
      <c r="N7" s="16"/>
      <c r="O7" s="16"/>
      <c r="P7" s="16"/>
    </row>
    <row r="8" spans="1:17" s="18" customFormat="1" ht="16.5" customHeight="1">
      <c r="A8" s="16"/>
      <c r="B8" s="116" t="s">
        <v>58</v>
      </c>
      <c r="C8" s="180">
        <v>0</v>
      </c>
      <c r="D8" s="67">
        <v>0</v>
      </c>
      <c r="E8" s="188"/>
      <c r="F8" s="180">
        <v>0</v>
      </c>
      <c r="G8" s="67">
        <v>0</v>
      </c>
      <c r="H8" s="188"/>
      <c r="I8" s="178">
        <v>0</v>
      </c>
      <c r="J8" s="178">
        <v>0</v>
      </c>
      <c r="K8" s="180">
        <v>17</v>
      </c>
      <c r="L8" s="67">
        <v>29704356</v>
      </c>
      <c r="M8" s="16"/>
      <c r="N8" s="16"/>
      <c r="O8" s="72"/>
    </row>
    <row r="9" spans="1:17" s="21" customFormat="1" ht="16.5" customHeight="1">
      <c r="A9" s="16"/>
      <c r="B9" s="116" t="s">
        <v>2</v>
      </c>
      <c r="C9" s="180">
        <v>0</v>
      </c>
      <c r="D9" s="67">
        <v>0</v>
      </c>
      <c r="E9" s="188"/>
      <c r="F9" s="180">
        <v>2</v>
      </c>
      <c r="G9" s="67">
        <v>190860</v>
      </c>
      <c r="H9" s="188"/>
      <c r="I9" s="178">
        <v>0</v>
      </c>
      <c r="J9" s="178">
        <v>0</v>
      </c>
      <c r="K9" s="180">
        <v>30</v>
      </c>
      <c r="L9" s="67">
        <v>70100996</v>
      </c>
      <c r="M9" s="16"/>
      <c r="N9" s="16"/>
      <c r="O9" s="18"/>
      <c r="P9" s="18"/>
      <c r="Q9" s="18"/>
    </row>
    <row r="10" spans="1:17" s="18" customFormat="1" ht="16.5" customHeight="1">
      <c r="A10" s="16"/>
      <c r="B10" s="116" t="s">
        <v>3</v>
      </c>
      <c r="C10" s="180">
        <v>1</v>
      </c>
      <c r="D10" s="67">
        <v>7468420</v>
      </c>
      <c r="E10" s="188"/>
      <c r="F10" s="180">
        <v>0</v>
      </c>
      <c r="G10" s="180">
        <v>0</v>
      </c>
      <c r="H10" s="188"/>
      <c r="I10" s="178">
        <v>0</v>
      </c>
      <c r="J10" s="178">
        <v>0</v>
      </c>
      <c r="K10" s="180">
        <v>2</v>
      </c>
      <c r="L10" s="67">
        <v>1861114</v>
      </c>
      <c r="M10" s="16"/>
      <c r="N10" s="16"/>
    </row>
    <row r="11" spans="1:17" ht="16.5" customHeight="1">
      <c r="B11" s="116" t="s">
        <v>59</v>
      </c>
      <c r="C11" s="180">
        <v>1</v>
      </c>
      <c r="D11" s="67">
        <v>532450</v>
      </c>
      <c r="E11" s="188"/>
      <c r="F11" s="180">
        <v>0</v>
      </c>
      <c r="G11" s="180">
        <v>0</v>
      </c>
      <c r="H11" s="188"/>
      <c r="I11" s="178">
        <v>0</v>
      </c>
      <c r="J11" s="178">
        <v>0</v>
      </c>
      <c r="K11" s="180">
        <v>0</v>
      </c>
      <c r="L11" s="67">
        <v>0</v>
      </c>
      <c r="M11" s="16"/>
      <c r="N11" s="16"/>
      <c r="O11" s="18"/>
      <c r="P11" s="18"/>
      <c r="Q11" s="18"/>
    </row>
    <row r="12" spans="1:17" ht="16.5" customHeight="1">
      <c r="B12" s="116" t="s">
        <v>60</v>
      </c>
      <c r="C12" s="180">
        <v>0</v>
      </c>
      <c r="D12" s="67">
        <v>0</v>
      </c>
      <c r="E12" s="188"/>
      <c r="F12" s="180">
        <v>0</v>
      </c>
      <c r="G12" s="180">
        <v>0</v>
      </c>
      <c r="H12" s="188"/>
      <c r="I12" s="178">
        <v>0</v>
      </c>
      <c r="J12" s="178">
        <v>0</v>
      </c>
      <c r="K12" s="180">
        <v>1</v>
      </c>
      <c r="L12" s="67">
        <v>323727</v>
      </c>
      <c r="M12" s="16"/>
      <c r="N12" s="16"/>
      <c r="O12" s="18"/>
      <c r="P12" s="18"/>
      <c r="Q12" s="18"/>
    </row>
    <row r="13" spans="1:17" s="21" customFormat="1" ht="16.5" customHeight="1">
      <c r="A13" s="16"/>
      <c r="B13" s="116" t="s">
        <v>53</v>
      </c>
      <c r="C13" s="180">
        <v>0</v>
      </c>
      <c r="D13" s="67">
        <v>0</v>
      </c>
      <c r="E13" s="188"/>
      <c r="F13" s="180">
        <v>0</v>
      </c>
      <c r="G13" s="180">
        <v>0</v>
      </c>
      <c r="H13" s="188"/>
      <c r="I13" s="178">
        <v>0</v>
      </c>
      <c r="J13" s="178">
        <v>0</v>
      </c>
      <c r="K13" s="180">
        <v>17</v>
      </c>
      <c r="L13" s="67">
        <v>12500370</v>
      </c>
      <c r="M13" s="16"/>
      <c r="N13" s="16"/>
      <c r="O13" s="18"/>
      <c r="P13" s="18"/>
      <c r="Q13" s="18"/>
    </row>
    <row r="14" spans="1:17" s="21" customFormat="1" ht="18" customHeight="1" thickBot="1">
      <c r="A14" s="16"/>
      <c r="B14" s="116" t="s">
        <v>6</v>
      </c>
      <c r="C14" s="180">
        <v>0</v>
      </c>
      <c r="D14" s="67">
        <v>0</v>
      </c>
      <c r="E14" s="188"/>
      <c r="F14" s="180">
        <v>0</v>
      </c>
      <c r="G14" s="180">
        <v>0</v>
      </c>
      <c r="H14" s="188"/>
      <c r="I14" s="178">
        <v>0</v>
      </c>
      <c r="J14" s="178">
        <v>0</v>
      </c>
      <c r="K14" s="97">
        <v>0</v>
      </c>
      <c r="L14" s="97">
        <v>0</v>
      </c>
      <c r="M14" s="16"/>
      <c r="N14" s="16"/>
      <c r="O14" s="18"/>
      <c r="P14" s="18"/>
      <c r="Q14" s="18"/>
    </row>
    <row r="15" spans="1:17" ht="25.5" customHeight="1" thickBot="1">
      <c r="B15" s="219" t="s">
        <v>0</v>
      </c>
      <c r="C15" s="233">
        <f>SUM(C5:C14)</f>
        <v>2</v>
      </c>
      <c r="D15" s="215">
        <f>SUM(D10:D14)</f>
        <v>8000870</v>
      </c>
      <c r="E15" s="229"/>
      <c r="F15" s="233">
        <f>SUM(F5:F14)</f>
        <v>2</v>
      </c>
      <c r="G15" s="215">
        <f>SUM(G5:G14)</f>
        <v>190860</v>
      </c>
      <c r="H15" s="229"/>
      <c r="I15" s="239">
        <f t="shared" ref="I15:L15" si="0">SUM(I5:I14)</f>
        <v>1</v>
      </c>
      <c r="J15" s="215">
        <f t="shared" si="0"/>
        <v>452676</v>
      </c>
      <c r="K15" s="239">
        <f t="shared" si="0"/>
        <v>69</v>
      </c>
      <c r="L15" s="215">
        <f t="shared" si="0"/>
        <v>115241749</v>
      </c>
      <c r="M15" s="16"/>
      <c r="N15" s="16"/>
      <c r="O15" s="18"/>
      <c r="P15" s="18"/>
    </row>
    <row r="16" spans="1:17" ht="42" customHeight="1" thickTop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  <c r="P16" s="18"/>
    </row>
    <row r="17" spans="1:16" ht="33" customHeight="1">
      <c r="A17" s="25"/>
      <c r="B17" s="227"/>
      <c r="C17" s="24"/>
      <c r="D17" s="24"/>
      <c r="E17" s="24"/>
      <c r="F17" s="24"/>
      <c r="G17" s="24"/>
      <c r="H17" s="16"/>
      <c r="I17" s="16"/>
      <c r="J17" s="16"/>
      <c r="K17" s="28"/>
      <c r="L17" s="16"/>
      <c r="M17" s="434"/>
      <c r="N17" s="434"/>
      <c r="O17" s="434"/>
      <c r="P17" s="434"/>
    </row>
    <row r="18" spans="1:16" ht="21.9" customHeight="1">
      <c r="C18" s="26"/>
      <c r="D18" s="26"/>
      <c r="E18" s="26"/>
      <c r="F18" s="26"/>
      <c r="G18" s="26"/>
      <c r="I18" s="108"/>
      <c r="M18" s="434"/>
      <c r="N18" s="434"/>
      <c r="O18" s="434"/>
      <c r="P18" s="434"/>
    </row>
    <row r="19" spans="1:16" ht="21.9" customHeight="1">
      <c r="C19" s="49"/>
      <c r="D19" s="49"/>
      <c r="E19" s="49"/>
      <c r="F19" s="49"/>
      <c r="G19" s="49"/>
      <c r="M19" s="434"/>
      <c r="N19" s="434"/>
      <c r="O19" s="434"/>
      <c r="P19" s="434"/>
    </row>
    <row r="20" spans="1:16" ht="21.9" customHeight="1">
      <c r="M20" s="75"/>
      <c r="N20" s="434"/>
      <c r="O20" s="434"/>
      <c r="P20" s="434"/>
    </row>
    <row r="21" spans="1:16" ht="21.9" customHeight="1">
      <c r="M21" s="75"/>
      <c r="N21" s="434"/>
      <c r="O21" s="434"/>
      <c r="P21" s="434"/>
    </row>
    <row r="22" spans="1:16" ht="21.9" customHeight="1">
      <c r="M22" s="429"/>
      <c r="N22" s="429"/>
      <c r="O22" s="429"/>
      <c r="P22" s="429"/>
    </row>
    <row r="23" spans="1:16" ht="21.9" customHeight="1">
      <c r="M23" s="429"/>
      <c r="N23" s="429"/>
      <c r="O23" s="429"/>
      <c r="P23" s="429"/>
    </row>
    <row r="24" spans="1:16" ht="21.9" customHeight="1">
      <c r="M24" s="429"/>
      <c r="N24" s="429"/>
      <c r="O24" s="429"/>
      <c r="P24" s="429"/>
    </row>
    <row r="25" spans="1:16" ht="21.9" customHeight="1">
      <c r="M25" s="429"/>
      <c r="N25" s="429"/>
      <c r="O25" s="429"/>
      <c r="P25" s="429"/>
    </row>
    <row r="26" spans="1:16" ht="21.9" customHeight="1">
      <c r="B26" s="181"/>
      <c r="C26" s="181"/>
      <c r="D26" s="181"/>
      <c r="M26" s="429"/>
      <c r="N26" s="429"/>
      <c r="O26" s="429"/>
      <c r="P26" s="429"/>
    </row>
    <row r="27" spans="1:16" ht="21.9" customHeight="1">
      <c r="M27" s="429"/>
      <c r="N27" s="429"/>
      <c r="O27" s="429"/>
      <c r="P27" s="429"/>
    </row>
    <row r="28" spans="1:16" ht="21.9" customHeight="1">
      <c r="E28" s="181"/>
      <c r="F28" s="181"/>
      <c r="G28" s="181"/>
      <c r="H28" s="181"/>
      <c r="I28" s="181"/>
      <c r="J28" s="181"/>
      <c r="K28" s="181"/>
      <c r="L28" s="181"/>
    </row>
    <row r="46" spans="2:12" ht="21.9" customHeight="1">
      <c r="B46" s="50"/>
      <c r="C46" s="31"/>
      <c r="D46" s="31"/>
    </row>
    <row r="48" spans="2:12" ht="21.9" customHeight="1">
      <c r="E48" s="31"/>
      <c r="F48" s="31"/>
      <c r="G48" s="31"/>
      <c r="H48" s="31"/>
      <c r="I48" s="31"/>
      <c r="J48" s="31"/>
      <c r="K48" s="31"/>
      <c r="L48" s="31"/>
    </row>
  </sheetData>
  <mergeCells count="7">
    <mergeCell ref="B1:O1"/>
    <mergeCell ref="B2:C2"/>
    <mergeCell ref="B3:B4"/>
    <mergeCell ref="C3:D3"/>
    <mergeCell ref="F3:G3"/>
    <mergeCell ref="K3:L3"/>
    <mergeCell ref="I3:J3"/>
  </mergeCells>
  <printOptions horizontalCentered="1" verticalCentered="1"/>
  <pageMargins left="0.31496062992125984" right="0.15748031496062992" top="1.4173228346456694" bottom="0.74803149606299213" header="0.31496062992125984" footer="0.31496062992125984"/>
  <pageSetup paperSize="9" scale="95" orientation="landscape" r:id="rId1"/>
  <headerFooter>
    <oddFooter>&amp;C&amp;14 12</oddFooter>
  </headerFooter>
  <colBreaks count="1" manualBreakCount="1">
    <brk id="17" max="2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rightToLeft="1" view="pageBreakPreview" zoomScale="90" zoomScaleSheetLayoutView="90" workbookViewId="0">
      <selection activeCell="H9" sqref="H9"/>
    </sheetView>
  </sheetViews>
  <sheetFormatPr defaultRowHeight="21.9" customHeight="1"/>
  <cols>
    <col min="1" max="1" width="14.109375" customWidth="1"/>
    <col min="2" max="2" width="13.88671875" style="1" customWidth="1"/>
    <col min="3" max="3" width="5.6640625" style="15" customWidth="1"/>
    <col min="4" max="4" width="21.21875" style="15" customWidth="1"/>
    <col min="5" max="5" width="7.88671875" style="1" customWidth="1"/>
    <col min="6" max="6" width="18.44140625" style="1" customWidth="1"/>
    <col min="7" max="7" width="9" style="1" customWidth="1"/>
    <col min="8" max="8" width="21" style="1" customWidth="1"/>
    <col min="9" max="9" width="16.109375" customWidth="1"/>
    <col min="12" max="12" width="12.6640625" bestFit="1" customWidth="1"/>
    <col min="15" max="15" width="10.109375" bestFit="1" customWidth="1"/>
  </cols>
  <sheetData>
    <row r="1" spans="1:15" ht="21.9" customHeight="1">
      <c r="B1" s="498" t="s">
        <v>202</v>
      </c>
      <c r="C1" s="517"/>
      <c r="D1" s="517"/>
      <c r="E1" s="517"/>
      <c r="F1" s="517"/>
      <c r="G1" s="517"/>
      <c r="H1" s="517"/>
    </row>
    <row r="2" spans="1:15" ht="21.9" customHeight="1" thickBot="1">
      <c r="B2" s="337" t="s">
        <v>156</v>
      </c>
      <c r="C2" s="338"/>
      <c r="D2" s="338"/>
      <c r="E2" s="339"/>
      <c r="F2" s="339"/>
      <c r="G2" s="339"/>
      <c r="H2" s="340" t="s">
        <v>43</v>
      </c>
    </row>
    <row r="3" spans="1:15" ht="36.75" customHeight="1" thickTop="1">
      <c r="A3" s="5"/>
      <c r="B3" s="515" t="s">
        <v>7</v>
      </c>
      <c r="C3" s="513" t="s">
        <v>194</v>
      </c>
      <c r="D3" s="513"/>
      <c r="E3" s="513" t="s">
        <v>195</v>
      </c>
      <c r="F3" s="513"/>
      <c r="G3" s="514" t="s">
        <v>74</v>
      </c>
      <c r="H3" s="514"/>
    </row>
    <row r="4" spans="1:15" ht="14.25" customHeight="1" thickBot="1">
      <c r="A4" s="5"/>
      <c r="B4" s="516"/>
      <c r="C4" s="341" t="s">
        <v>8</v>
      </c>
      <c r="D4" s="431" t="s">
        <v>9</v>
      </c>
      <c r="E4" s="341" t="s">
        <v>8</v>
      </c>
      <c r="F4" s="342" t="s">
        <v>9</v>
      </c>
      <c r="G4" s="341" t="s">
        <v>8</v>
      </c>
      <c r="H4" s="341" t="s">
        <v>9</v>
      </c>
    </row>
    <row r="5" spans="1:15" ht="16.5" customHeight="1" thickTop="1">
      <c r="B5" s="343" t="s">
        <v>70</v>
      </c>
      <c r="C5" s="344">
        <v>127</v>
      </c>
      <c r="D5" s="432">
        <v>179624239</v>
      </c>
      <c r="E5" s="344">
        <v>59</v>
      </c>
      <c r="F5" s="345">
        <v>31679077</v>
      </c>
      <c r="G5" s="344">
        <v>189</v>
      </c>
      <c r="H5" s="345">
        <v>212507178</v>
      </c>
      <c r="I5" s="70"/>
      <c r="O5" s="7"/>
    </row>
    <row r="6" spans="1:15" ht="21.9" customHeight="1">
      <c r="B6" s="346" t="s">
        <v>12</v>
      </c>
      <c r="C6" s="344">
        <v>25</v>
      </c>
      <c r="D6" s="432">
        <v>62832948</v>
      </c>
      <c r="E6" s="344">
        <v>7</v>
      </c>
      <c r="F6" s="345">
        <v>10664874</v>
      </c>
      <c r="G6" s="344">
        <v>32</v>
      </c>
      <c r="H6" s="345">
        <v>73497822</v>
      </c>
      <c r="I6" s="70"/>
    </row>
    <row r="7" spans="1:15" s="11" customFormat="1" ht="21.9" customHeight="1">
      <c r="B7" s="343" t="s">
        <v>1</v>
      </c>
      <c r="C7" s="344">
        <v>3</v>
      </c>
      <c r="D7" s="432">
        <v>6531162</v>
      </c>
      <c r="E7" s="344">
        <v>11</v>
      </c>
      <c r="F7" s="345">
        <v>7829406</v>
      </c>
      <c r="G7" s="344">
        <v>14</v>
      </c>
      <c r="H7" s="345">
        <v>14360568</v>
      </c>
      <c r="I7" s="70"/>
    </row>
    <row r="8" spans="1:15" s="69" customFormat="1" ht="16.5" customHeight="1">
      <c r="A8" s="11"/>
      <c r="B8" s="346" t="s">
        <v>58</v>
      </c>
      <c r="C8" s="344">
        <v>56</v>
      </c>
      <c r="D8" s="432">
        <v>146971227</v>
      </c>
      <c r="E8" s="344">
        <v>58</v>
      </c>
      <c r="F8" s="345">
        <v>86146631</v>
      </c>
      <c r="G8" s="344">
        <v>131</v>
      </c>
      <c r="H8" s="345">
        <v>262822214</v>
      </c>
      <c r="I8" s="70"/>
    </row>
    <row r="9" spans="1:15" s="11" customFormat="1" ht="16.5" customHeight="1">
      <c r="B9" s="343" t="s">
        <v>2</v>
      </c>
      <c r="C9" s="344">
        <v>44</v>
      </c>
      <c r="D9" s="432">
        <v>183884800</v>
      </c>
      <c r="E9" s="344">
        <v>52</v>
      </c>
      <c r="F9" s="345">
        <v>183485399</v>
      </c>
      <c r="G9" s="345">
        <v>128</v>
      </c>
      <c r="H9" s="345">
        <v>437662055</v>
      </c>
      <c r="I9" s="70"/>
      <c r="L9" s="70"/>
    </row>
    <row r="10" spans="1:15" ht="16.5" customHeight="1">
      <c r="A10" s="11"/>
      <c r="B10" s="346" t="s">
        <v>3</v>
      </c>
      <c r="C10" s="344">
        <v>38</v>
      </c>
      <c r="D10" s="432">
        <v>54451998</v>
      </c>
      <c r="E10" s="344">
        <v>21</v>
      </c>
      <c r="F10" s="345">
        <v>22121304</v>
      </c>
      <c r="G10" s="344">
        <v>62</v>
      </c>
      <c r="H10" s="345">
        <v>85902836</v>
      </c>
      <c r="I10" s="70"/>
    </row>
    <row r="11" spans="1:15" ht="16.5" customHeight="1">
      <c r="A11" s="11"/>
      <c r="B11" s="343" t="s">
        <v>59</v>
      </c>
      <c r="C11" s="344">
        <v>0</v>
      </c>
      <c r="D11" s="432">
        <v>0</v>
      </c>
      <c r="E11" s="344">
        <v>2</v>
      </c>
      <c r="F11" s="345">
        <v>1440555</v>
      </c>
      <c r="G11" s="344">
        <v>3</v>
      </c>
      <c r="H11" s="345">
        <v>1973005</v>
      </c>
      <c r="I11" s="70"/>
      <c r="L11" s="7"/>
    </row>
    <row r="12" spans="1:15" s="11" customFormat="1" ht="16.5" customHeight="1">
      <c r="B12" s="343" t="s">
        <v>60</v>
      </c>
      <c r="C12" s="344">
        <v>3</v>
      </c>
      <c r="D12" s="432">
        <v>7687982</v>
      </c>
      <c r="E12" s="344">
        <v>0</v>
      </c>
      <c r="F12" s="345">
        <v>0</v>
      </c>
      <c r="G12" s="344">
        <v>4</v>
      </c>
      <c r="H12" s="345">
        <v>8011709</v>
      </c>
      <c r="I12" s="70"/>
    </row>
    <row r="13" spans="1:15" ht="16.5" customHeight="1">
      <c r="B13" s="343" t="s">
        <v>53</v>
      </c>
      <c r="C13" s="344">
        <v>18</v>
      </c>
      <c r="D13" s="432">
        <v>31943972</v>
      </c>
      <c r="E13" s="344">
        <v>9</v>
      </c>
      <c r="F13" s="345">
        <v>9413036</v>
      </c>
      <c r="G13" s="344">
        <v>44</v>
      </c>
      <c r="H13" s="345">
        <v>53857378</v>
      </c>
      <c r="I13" s="70"/>
    </row>
    <row r="14" spans="1:15" ht="16.5" customHeight="1">
      <c r="B14" s="346" t="s">
        <v>6</v>
      </c>
      <c r="C14" s="344">
        <v>2</v>
      </c>
      <c r="D14" s="432">
        <v>26243168</v>
      </c>
      <c r="E14" s="344">
        <v>10</v>
      </c>
      <c r="F14" s="345">
        <v>20030769</v>
      </c>
      <c r="G14" s="344">
        <v>12</v>
      </c>
      <c r="H14" s="345">
        <v>46273937</v>
      </c>
      <c r="I14" s="7"/>
    </row>
    <row r="15" spans="1:15" ht="21.9" customHeight="1" thickBot="1">
      <c r="B15" s="347" t="s">
        <v>0</v>
      </c>
      <c r="C15" s="348">
        <f t="shared" ref="C15:G15" si="0">SUM(C5:C14)</f>
        <v>316</v>
      </c>
      <c r="D15" s="433">
        <f t="shared" si="0"/>
        <v>700171496</v>
      </c>
      <c r="E15" s="348">
        <f t="shared" si="0"/>
        <v>229</v>
      </c>
      <c r="F15" s="349">
        <f t="shared" si="0"/>
        <v>372811051</v>
      </c>
      <c r="G15" s="349">
        <f t="shared" si="0"/>
        <v>619</v>
      </c>
      <c r="H15" s="349">
        <f>SUM(H5:H14)</f>
        <v>1196868702</v>
      </c>
    </row>
    <row r="16" spans="1:15" ht="33.75" customHeight="1" thickTop="1">
      <c r="B16" s="4"/>
      <c r="C16" s="13"/>
      <c r="D16" s="13"/>
      <c r="E16" s="4"/>
      <c r="F16" s="4"/>
      <c r="G16" s="4"/>
      <c r="H16" s="9"/>
    </row>
    <row r="17" spans="2:8" ht="21.9" customHeight="1">
      <c r="B17" s="4"/>
      <c r="C17" s="13"/>
      <c r="D17" s="100"/>
      <c r="E17" s="4"/>
      <c r="F17" s="4"/>
      <c r="G17" s="4"/>
      <c r="H17" s="4"/>
    </row>
    <row r="18" spans="2:8" ht="21.9" customHeight="1">
      <c r="B18" s="4"/>
      <c r="C18" s="13"/>
      <c r="D18" s="13"/>
      <c r="E18" s="4"/>
      <c r="F18" s="4"/>
      <c r="G18" s="4"/>
      <c r="H18" s="4"/>
    </row>
    <row r="19" spans="2:8" ht="21.9" customHeight="1">
      <c r="B19" s="4"/>
      <c r="E19" s="4"/>
      <c r="F19" s="4"/>
      <c r="G19" s="4"/>
      <c r="H19" s="4"/>
    </row>
    <row r="20" spans="2:8" ht="21.9" customHeight="1">
      <c r="B20" s="4"/>
      <c r="F20" s="4"/>
      <c r="G20" s="4"/>
      <c r="H20" s="4"/>
    </row>
    <row r="21" spans="2:8" ht="21.9" customHeight="1">
      <c r="B21" s="4"/>
      <c r="F21" s="4"/>
      <c r="G21" s="4"/>
      <c r="H21" s="4"/>
    </row>
    <row r="22" spans="2:8" ht="21.9" customHeight="1">
      <c r="B22" s="4"/>
      <c r="E22" s="4"/>
      <c r="F22" s="4"/>
      <c r="G22" s="4"/>
      <c r="H22" s="4"/>
    </row>
    <row r="23" spans="2:8" ht="21.9" customHeight="1">
      <c r="B23" s="4"/>
      <c r="D23" s="22"/>
      <c r="E23" s="4"/>
      <c r="F23" s="4"/>
      <c r="G23" s="4"/>
      <c r="H23" s="4"/>
    </row>
    <row r="24" spans="2:8" ht="21.9" customHeight="1">
      <c r="B24" s="4"/>
      <c r="E24" s="4"/>
      <c r="F24" s="4"/>
      <c r="G24" s="4"/>
      <c r="H24" s="4"/>
    </row>
    <row r="25" spans="2:8" ht="21.9" customHeight="1">
      <c r="B25" s="4"/>
      <c r="E25" s="4"/>
      <c r="F25" s="4"/>
      <c r="G25" s="4"/>
      <c r="H25" s="4"/>
    </row>
    <row r="26" spans="2:8" ht="21.9" customHeight="1">
      <c r="B26" s="4"/>
      <c r="E26" s="4"/>
      <c r="F26" s="4"/>
      <c r="G26" s="4"/>
      <c r="H26" s="4"/>
    </row>
    <row r="27" spans="2:8" ht="21.9" customHeight="1">
      <c r="B27" s="4"/>
      <c r="E27" s="4"/>
      <c r="F27" s="4"/>
      <c r="G27" s="4"/>
      <c r="H27" s="4"/>
    </row>
    <row r="29" spans="2:8" ht="21.9" customHeight="1">
      <c r="C29" s="1"/>
      <c r="D29" s="1"/>
    </row>
    <row r="49" spans="3:4" ht="21.9" customHeight="1">
      <c r="C49" s="31"/>
      <c r="D49" s="31"/>
    </row>
  </sheetData>
  <mergeCells count="5">
    <mergeCell ref="E3:F3"/>
    <mergeCell ref="G3:H3"/>
    <mergeCell ref="B3:B4"/>
    <mergeCell ref="B1:H1"/>
    <mergeCell ref="C3:D3"/>
  </mergeCells>
  <printOptions horizontalCentered="1" verticalCentered="1"/>
  <pageMargins left="0.19685039370078741" right="0.15748031496062992" top="0.19685039370078741" bottom="0.19685039370078741" header="0.43307086614173229" footer="0.19685039370078741"/>
  <pageSetup paperSize="9" orientation="landscape" r:id="rId1"/>
  <headerFooter>
    <oddFooter>&amp;C&amp;14 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جدول 1</vt:lpstr>
      <vt:lpstr>جدول 2</vt:lpstr>
      <vt:lpstr>جدول 3</vt:lpstr>
      <vt:lpstr>جدول 6</vt:lpstr>
      <vt:lpstr>جدول 7</vt:lpstr>
      <vt:lpstr>جدول 8</vt:lpstr>
      <vt:lpstr>جدول 9</vt:lpstr>
      <vt:lpstr>جدول10</vt:lpstr>
      <vt:lpstr>تابع جدول 10</vt:lpstr>
      <vt:lpstr>جدول 11</vt:lpstr>
      <vt:lpstr>تابع جدول 11</vt:lpstr>
      <vt:lpstr>جدول 12</vt:lpstr>
      <vt:lpstr>جدول 13</vt:lpstr>
      <vt:lpstr>نينوى</vt:lpstr>
      <vt:lpstr>كركوك </vt:lpstr>
      <vt:lpstr>ديالى</vt:lpstr>
      <vt:lpstr>الانبار</vt:lpstr>
      <vt:lpstr>بغداد</vt:lpstr>
      <vt:lpstr>بابل</vt:lpstr>
      <vt:lpstr>كربلاء</vt:lpstr>
      <vt:lpstr>واسط</vt:lpstr>
      <vt:lpstr>صلاح الدين</vt:lpstr>
      <vt:lpstr>النجف</vt:lpstr>
      <vt:lpstr>القادسية</vt:lpstr>
      <vt:lpstr>المثنى</vt:lpstr>
      <vt:lpstr>ذي قار</vt:lpstr>
      <vt:lpstr>ميسان</vt:lpstr>
      <vt:lpstr>البصرة</vt:lpstr>
      <vt:lpstr>Sheet1</vt:lpstr>
      <vt:lpstr>Sheet2</vt:lpstr>
      <vt:lpstr>الانبار!Print_Area</vt:lpstr>
      <vt:lpstr>البصرة!Print_Area</vt:lpstr>
      <vt:lpstr>القادسية!Print_Area</vt:lpstr>
      <vt:lpstr>المثنى!Print_Area</vt:lpstr>
      <vt:lpstr>النجف!Print_Area</vt:lpstr>
      <vt:lpstr>بابل!Print_Area</vt:lpstr>
      <vt:lpstr>بغداد!Print_Area</vt:lpstr>
      <vt:lpstr>'تابع جدول 10'!Print_Area</vt:lpstr>
      <vt:lpstr>'تابع جدول 11'!Print_Area</vt:lpstr>
      <vt:lpstr>'جدول 1'!Print_Area</vt:lpstr>
      <vt:lpstr>'جدول 11'!Print_Area</vt:lpstr>
      <vt:lpstr>'جدول 12'!Print_Area</vt:lpstr>
      <vt:lpstr>'جدول 13'!Print_Area</vt:lpstr>
      <vt:lpstr>'جدول 2'!Print_Area</vt:lpstr>
      <vt:lpstr>'جدول 3'!Print_Area</vt:lpstr>
      <vt:lpstr>'جدول 6'!Print_Area</vt:lpstr>
      <vt:lpstr>'جدول 7'!Print_Area</vt:lpstr>
      <vt:lpstr>'جدول 8'!Print_Area</vt:lpstr>
      <vt:lpstr>'جدول 9'!Print_Area</vt:lpstr>
      <vt:lpstr>جدول10!Print_Area</vt:lpstr>
      <vt:lpstr>ديالى!Print_Area</vt:lpstr>
      <vt:lpstr>'ذي قار'!Print_Area</vt:lpstr>
      <vt:lpstr>'صلاح الدين'!Print_Area</vt:lpstr>
      <vt:lpstr>كربلاء!Print_Area</vt:lpstr>
      <vt:lpstr>'كركوك '!Print_Area</vt:lpstr>
      <vt:lpstr>نينوى!Print_Area</vt:lpstr>
      <vt:lpstr>واسط!Print_Area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Mohammad</dc:creator>
  <cp:lastModifiedBy>Maher</cp:lastModifiedBy>
  <cp:lastPrinted>2010-12-05T23:33:14Z</cp:lastPrinted>
  <dcterms:created xsi:type="dcterms:W3CDTF">2016-04-18T07:27:42Z</dcterms:created>
  <dcterms:modified xsi:type="dcterms:W3CDTF">2025-09-08T06:52:32Z</dcterms:modified>
</cp:coreProperties>
</file>